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Állami I.félév" sheetId="5" r:id="rId1"/>
    <sheet name="Állami II.félév" sheetId="4" r:id="rId2"/>
  </sheets>
  <calcPr calcId="125725"/>
</workbook>
</file>

<file path=xl/calcChain.xml><?xml version="1.0" encoding="utf-8"?>
<calcChain xmlns="http://schemas.openxmlformats.org/spreadsheetml/2006/main">
  <c r="E29" i="5"/>
  <c r="F27" i="4"/>
  <c r="G5"/>
  <c r="Q5" s="1"/>
  <c r="F22"/>
  <c r="F27" i="5"/>
  <c r="N26"/>
  <c r="F26"/>
  <c r="H24"/>
  <c r="I24"/>
  <c r="N22"/>
  <c r="G22" i="4" s="1"/>
  <c r="Q22" s="1"/>
  <c r="F22" i="5"/>
  <c r="L18"/>
  <c r="N27"/>
  <c r="G27" i="4" s="1"/>
  <c r="S27" s="1"/>
  <c r="I18" i="5"/>
  <c r="D28" i="4"/>
  <c r="E28"/>
  <c r="H28"/>
  <c r="I28"/>
  <c r="J28"/>
  <c r="K28"/>
  <c r="L28"/>
  <c r="M28"/>
  <c r="N28"/>
  <c r="O28"/>
  <c r="P28"/>
  <c r="C28"/>
  <c r="D28" i="5"/>
  <c r="E28"/>
  <c r="G28"/>
  <c r="H28"/>
  <c r="I28"/>
  <c r="J28"/>
  <c r="K28"/>
  <c r="L28"/>
  <c r="M28"/>
  <c r="O28"/>
  <c r="P28"/>
  <c r="Q28"/>
  <c r="C28"/>
  <c r="D18"/>
  <c r="D10"/>
  <c r="D7"/>
  <c r="D4"/>
  <c r="D24"/>
  <c r="E24"/>
  <c r="G24"/>
  <c r="J24"/>
  <c r="K24"/>
  <c r="L24"/>
  <c r="M24"/>
  <c r="P24"/>
  <c r="D18" i="4"/>
  <c r="D10"/>
  <c r="D7"/>
  <c r="D4"/>
  <c r="F2"/>
  <c r="I24"/>
  <c r="J24"/>
  <c r="K24"/>
  <c r="L24"/>
  <c r="M24"/>
  <c r="N24"/>
  <c r="O24"/>
  <c r="P24"/>
  <c r="D24"/>
  <c r="E24"/>
  <c r="H24"/>
  <c r="E18"/>
  <c r="H18"/>
  <c r="I18"/>
  <c r="K18"/>
  <c r="L18"/>
  <c r="M18"/>
  <c r="N18"/>
  <c r="O18"/>
  <c r="P18"/>
  <c r="J10"/>
  <c r="K10"/>
  <c r="L10"/>
  <c r="M10"/>
  <c r="N10"/>
  <c r="O10"/>
  <c r="P10"/>
  <c r="E10"/>
  <c r="H10"/>
  <c r="I10"/>
  <c r="I7"/>
  <c r="M7"/>
  <c r="N7"/>
  <c r="O7"/>
  <c r="P7"/>
  <c r="E7"/>
  <c r="H7"/>
  <c r="E4"/>
  <c r="E29" s="1"/>
  <c r="H4"/>
  <c r="H29" s="1"/>
  <c r="I4"/>
  <c r="I29" s="1"/>
  <c r="J4"/>
  <c r="K4"/>
  <c r="L4"/>
  <c r="M4"/>
  <c r="M29" s="1"/>
  <c r="N4"/>
  <c r="O4"/>
  <c r="O29" s="1"/>
  <c r="P4"/>
  <c r="P29" s="1"/>
  <c r="C24"/>
  <c r="C10"/>
  <c r="C7"/>
  <c r="C4"/>
  <c r="C18"/>
  <c r="F9"/>
  <c r="J10" i="5"/>
  <c r="K10"/>
  <c r="L10"/>
  <c r="M10"/>
  <c r="E10"/>
  <c r="G10"/>
  <c r="H10"/>
  <c r="I10"/>
  <c r="C10"/>
  <c r="G7"/>
  <c r="F26" i="4"/>
  <c r="G26"/>
  <c r="S26" s="1"/>
  <c r="N25" i="5"/>
  <c r="G25" i="4" s="1"/>
  <c r="S25" s="1"/>
  <c r="F25" i="5"/>
  <c r="C24"/>
  <c r="N23"/>
  <c r="F23"/>
  <c r="N21"/>
  <c r="O21" s="1"/>
  <c r="O24" s="1"/>
  <c r="F21"/>
  <c r="N20"/>
  <c r="G20" i="4" s="1"/>
  <c r="S20" s="1"/>
  <c r="F20" i="5"/>
  <c r="F24" s="1"/>
  <c r="N19"/>
  <c r="O19" s="1"/>
  <c r="F19"/>
  <c r="Q18"/>
  <c r="P18"/>
  <c r="M18"/>
  <c r="J18"/>
  <c r="K18"/>
  <c r="H18"/>
  <c r="G18"/>
  <c r="E18"/>
  <c r="C18"/>
  <c r="N17"/>
  <c r="G17" i="4" s="1"/>
  <c r="S17" s="1"/>
  <c r="F17" i="5"/>
  <c r="N16"/>
  <c r="G16" i="4" s="1"/>
  <c r="Q16" s="1"/>
  <c r="F16" i="5"/>
  <c r="N15"/>
  <c r="G15" i="4" s="1"/>
  <c r="S15" s="1"/>
  <c r="F15" i="5"/>
  <c r="N14"/>
  <c r="F14"/>
  <c r="N13"/>
  <c r="F13"/>
  <c r="N12"/>
  <c r="F12"/>
  <c r="N11"/>
  <c r="F11"/>
  <c r="O18"/>
  <c r="F18"/>
  <c r="N9"/>
  <c r="O9" s="1"/>
  <c r="F9"/>
  <c r="N8"/>
  <c r="O8" s="1"/>
  <c r="F8"/>
  <c r="F10" s="1"/>
  <c r="M7"/>
  <c r="L7"/>
  <c r="K7"/>
  <c r="J7"/>
  <c r="I7"/>
  <c r="H7"/>
  <c r="E7"/>
  <c r="C7"/>
  <c r="N6"/>
  <c r="O6" s="1"/>
  <c r="F6"/>
  <c r="N5"/>
  <c r="O5" s="1"/>
  <c r="F5"/>
  <c r="F7" s="1"/>
  <c r="M4"/>
  <c r="M29" s="1"/>
  <c r="L4"/>
  <c r="L29" s="1"/>
  <c r="K4"/>
  <c r="K29" s="1"/>
  <c r="J4"/>
  <c r="I4"/>
  <c r="H4"/>
  <c r="G4"/>
  <c r="G29" s="1"/>
  <c r="E4"/>
  <c r="C4"/>
  <c r="N3"/>
  <c r="O3" s="1"/>
  <c r="F3"/>
  <c r="N2"/>
  <c r="N4" s="1"/>
  <c r="F2"/>
  <c r="F4" s="1"/>
  <c r="F25" i="4"/>
  <c r="F23"/>
  <c r="F21"/>
  <c r="F20"/>
  <c r="F19"/>
  <c r="J19"/>
  <c r="F17"/>
  <c r="F16"/>
  <c r="F15"/>
  <c r="F14"/>
  <c r="F13"/>
  <c r="J13"/>
  <c r="F12"/>
  <c r="F11"/>
  <c r="J11"/>
  <c r="J18" s="1"/>
  <c r="F8"/>
  <c r="F10" s="1"/>
  <c r="F6"/>
  <c r="F5"/>
  <c r="J5"/>
  <c r="J7" s="1"/>
  <c r="F3"/>
  <c r="Q17" l="1"/>
  <c r="Q15"/>
  <c r="S22"/>
  <c r="S16"/>
  <c r="S5"/>
  <c r="N29"/>
  <c r="R22"/>
  <c r="D29"/>
  <c r="F28"/>
  <c r="J29"/>
  <c r="C29"/>
  <c r="D29" i="5"/>
  <c r="F28"/>
  <c r="F29" s="1"/>
  <c r="N24"/>
  <c r="I29"/>
  <c r="G3" i="4"/>
  <c r="G6"/>
  <c r="G9"/>
  <c r="G19"/>
  <c r="S19" s="1"/>
  <c r="G21"/>
  <c r="S21" s="1"/>
  <c r="C29" i="5"/>
  <c r="Q25" i="4"/>
  <c r="Q26"/>
  <c r="R26" s="1"/>
  <c r="J29" i="5"/>
  <c r="G2" i="4"/>
  <c r="G8"/>
  <c r="S8" s="1"/>
  <c r="G23"/>
  <c r="G28"/>
  <c r="N28" i="5"/>
  <c r="R15" i="4"/>
  <c r="R16"/>
  <c r="G13"/>
  <c r="G11"/>
  <c r="G14"/>
  <c r="G12"/>
  <c r="Q27"/>
  <c r="R27" s="1"/>
  <c r="H29" i="5"/>
  <c r="F7" i="4"/>
  <c r="F18"/>
  <c r="F24"/>
  <c r="F4"/>
  <c r="R17"/>
  <c r="N10" i="5"/>
  <c r="O10" s="1"/>
  <c r="R25" i="4"/>
  <c r="N18" i="5"/>
  <c r="R5" i="4"/>
  <c r="R19"/>
  <c r="P5" i="5"/>
  <c r="Q5" s="1"/>
  <c r="P6"/>
  <c r="Q6" s="1"/>
  <c r="P8"/>
  <c r="Q8" s="1"/>
  <c r="P9"/>
  <c r="Q9" s="1"/>
  <c r="O4"/>
  <c r="P3"/>
  <c r="Q3" s="1"/>
  <c r="O2"/>
  <c r="N7"/>
  <c r="O7" s="1"/>
  <c r="K5" i="4"/>
  <c r="R28" l="1"/>
  <c r="S28"/>
  <c r="Q12"/>
  <c r="S12"/>
  <c r="S11"/>
  <c r="Q11"/>
  <c r="R11" s="1"/>
  <c r="Q23"/>
  <c r="R23" s="1"/>
  <c r="S23"/>
  <c r="Q2"/>
  <c r="S2"/>
  <c r="Q6"/>
  <c r="Q7" s="1"/>
  <c r="S6"/>
  <c r="S14"/>
  <c r="Q14"/>
  <c r="R14" s="1"/>
  <c r="Q13"/>
  <c r="R13" s="1"/>
  <c r="S13"/>
  <c r="Q9"/>
  <c r="R9" s="1"/>
  <c r="S9"/>
  <c r="S3"/>
  <c r="Q3"/>
  <c r="R3" s="1"/>
  <c r="G7"/>
  <c r="S7" s="1"/>
  <c r="G10"/>
  <c r="S10" s="1"/>
  <c r="G24"/>
  <c r="S24" s="1"/>
  <c r="Q21"/>
  <c r="R21" s="1"/>
  <c r="N29" i="5"/>
  <c r="G4" i="4"/>
  <c r="S4" s="1"/>
  <c r="G18"/>
  <c r="S18" s="1"/>
  <c r="Q28"/>
  <c r="O29" i="5"/>
  <c r="F29" i="4"/>
  <c r="L5"/>
  <c r="L7" s="1"/>
  <c r="L29" s="1"/>
  <c r="K7"/>
  <c r="K29" s="1"/>
  <c r="Q20"/>
  <c r="Q24" s="1"/>
  <c r="Q8"/>
  <c r="Q10" s="1"/>
  <c r="P10" i="5"/>
  <c r="Q10" s="1"/>
  <c r="P7"/>
  <c r="Q7" s="1"/>
  <c r="P2"/>
  <c r="Q2" s="1"/>
  <c r="P4"/>
  <c r="Q18" i="4" l="1"/>
  <c r="G29"/>
  <c r="S29" s="1"/>
  <c r="P29" i="5"/>
  <c r="Q4" i="4"/>
  <c r="R8"/>
  <c r="R10" s="1"/>
  <c r="R6"/>
  <c r="R7" s="1"/>
  <c r="R20"/>
  <c r="R24" s="1"/>
  <c r="R12"/>
  <c r="R18" s="1"/>
  <c r="R2"/>
  <c r="R4" s="1"/>
  <c r="Q4" i="5"/>
  <c r="Q29" s="1"/>
  <c r="Q29" i="4" l="1"/>
  <c r="R29"/>
</calcChain>
</file>

<file path=xl/sharedStrings.xml><?xml version="1.0" encoding="utf-8"?>
<sst xmlns="http://schemas.openxmlformats.org/spreadsheetml/2006/main" count="86" uniqueCount="53">
  <si>
    <t>Fő-könyv</t>
  </si>
  <si>
    <t>Megnevezés</t>
  </si>
  <si>
    <t xml:space="preserve">Eredeti ei. </t>
  </si>
  <si>
    <t>Módosított</t>
  </si>
  <si>
    <t>Soron következő rendelet módosítás</t>
  </si>
  <si>
    <t>Módosítás utáni ei.</t>
  </si>
  <si>
    <t>O .hó</t>
  </si>
  <si>
    <t xml:space="preserve"> I.hó</t>
  </si>
  <si>
    <t>II. hó</t>
  </si>
  <si>
    <t>III. hó</t>
  </si>
  <si>
    <t>IV. hó</t>
  </si>
  <si>
    <t>V. hó</t>
  </si>
  <si>
    <t>VI. hó</t>
  </si>
  <si>
    <t>I-VI. hó összesen</t>
  </si>
  <si>
    <t>VII. hó</t>
  </si>
  <si>
    <t>VIII. hó</t>
  </si>
  <si>
    <t>IX. hó</t>
  </si>
  <si>
    <t>Összesen</t>
  </si>
  <si>
    <t>SZJA helyben maradó része</t>
  </si>
  <si>
    <t xml:space="preserve">SZJA jöv. különbs.mérséklés                                                                         </t>
  </si>
  <si>
    <t>SZJA összesen:</t>
  </si>
  <si>
    <t xml:space="preserve">Norm. állami és lakosságszámhoz. köt. </t>
  </si>
  <si>
    <t>Normatív állami összesen:</t>
  </si>
  <si>
    <t>Lakásfenntartási támogatás (90%)</t>
  </si>
  <si>
    <t>Ápolási díj  ( 75%)</t>
  </si>
  <si>
    <t>Idöskorúak járadéka (90%)</t>
  </si>
  <si>
    <t>Működési célú központ.ei.</t>
  </si>
  <si>
    <t>Közműv.érdekeltségnöv.tám.</t>
  </si>
  <si>
    <t>Könyvtári támogatás</t>
  </si>
  <si>
    <t>Központosított ei.terh.igénybe vehető tám.összesen:</t>
  </si>
  <si>
    <t>Önk.egyéb költségvetési tám.összesen:</t>
  </si>
  <si>
    <t>Központi támogatások mindösszesen:</t>
  </si>
  <si>
    <t xml:space="preserve">Norm. állami feladatmut. köt.                 </t>
  </si>
  <si>
    <t>az Szt.43/A.§(4) szakértői díj (Ápolási díj)</t>
  </si>
  <si>
    <t>X. hó</t>
  </si>
  <si>
    <t>XI. hó</t>
  </si>
  <si>
    <t>XII. hó</t>
  </si>
  <si>
    <t>1-6 hóról áthozat:</t>
  </si>
  <si>
    <t>Pedagus továbbképzés tám.                                    (8.sz.mell.I/2 pontja)</t>
  </si>
  <si>
    <t>Rendszeres szoc. tám. (80%)RSZS.</t>
  </si>
  <si>
    <t xml:space="preserve">Egyes szociális felad. kieg. tám. összesen </t>
  </si>
  <si>
    <t xml:space="preserve"> Foglalkoztatást helyettesítő támogatás</t>
  </si>
  <si>
    <t>Óvodáztatási támogatás</t>
  </si>
  <si>
    <t>Szoc.jutt.egyéb szolgált.                (étkezés)(8.sz.mell.I.4 pontja)</t>
  </si>
  <si>
    <t>Kiegészítő tám.egyes közoktatási feladatokhoz:</t>
  </si>
  <si>
    <t>Vis maior támogatás /Kölcsey partfal/</t>
  </si>
  <si>
    <t>Fejlesztési célú közp.ei</t>
  </si>
  <si>
    <t>Bér kompenzáció / 2011.évi/</t>
  </si>
  <si>
    <t>Bér kompenzáció /2012 évi/</t>
  </si>
  <si>
    <t>Fennmaradó állami támogatás</t>
  </si>
  <si>
    <t>Bérkompenzáció 2012.02.havi előleg /december haviból kerül visszavonásra</t>
  </si>
  <si>
    <t>%</t>
  </si>
  <si>
    <t>Pedagógus továbbképzés tám.                                    (8.sz.mell.I/2 pontja)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</si>
</sst>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64" fontId="2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9" fillId="3" borderId="2" xfId="1" applyNumberFormat="1" applyFont="1" applyFill="1" applyBorder="1" applyAlignment="1">
      <alignment vertical="center"/>
    </xf>
    <xf numFmtId="164" fontId="9" fillId="2" borderId="4" xfId="1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164" fontId="9" fillId="0" borderId="5" xfId="1" applyNumberFormat="1" applyFont="1" applyFill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164" fontId="9" fillId="3" borderId="5" xfId="1" applyNumberFormat="1" applyFont="1" applyFill="1" applyBorder="1" applyAlignment="1">
      <alignment vertical="center"/>
    </xf>
    <xf numFmtId="164" fontId="9" fillId="2" borderId="5" xfId="1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9" fillId="6" borderId="5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164" fontId="8" fillId="0" borderId="5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164" fontId="11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4" fontId="2" fillId="0" borderId="5" xfId="1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165" fontId="4" fillId="0" borderId="0" xfId="0" applyNumberFormat="1" applyFont="1" applyAlignment="1">
      <alignment vertical="center"/>
    </xf>
    <xf numFmtId="0" fontId="2" fillId="5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topLeftCell="A6" zoomScaleNormal="100" zoomScaleSheetLayoutView="100" workbookViewId="0">
      <selection activeCell="B8" sqref="B8"/>
    </sheetView>
  </sheetViews>
  <sheetFormatPr defaultRowHeight="14.25"/>
  <cols>
    <col min="1" max="1" width="9.28515625" style="1" customWidth="1"/>
    <col min="2" max="2" width="35.42578125" style="1" customWidth="1"/>
    <col min="3" max="3" width="12.5703125" style="1" customWidth="1"/>
    <col min="4" max="4" width="13.140625" style="1" customWidth="1"/>
    <col min="5" max="5" width="11.140625" style="1" customWidth="1"/>
    <col min="6" max="6" width="12.85546875" style="10" customWidth="1"/>
    <col min="7" max="7" width="11.28515625" style="1" customWidth="1"/>
    <col min="8" max="8" width="12.5703125" style="1" customWidth="1"/>
    <col min="9" max="10" width="12.140625" style="1" customWidth="1"/>
    <col min="11" max="11" width="12" style="1" customWidth="1"/>
    <col min="12" max="12" width="11.5703125" style="1" customWidth="1"/>
    <col min="13" max="13" width="11.7109375" style="1" customWidth="1"/>
    <col min="14" max="14" width="11.5703125" style="11" customWidth="1"/>
    <col min="15" max="15" width="15.85546875" style="1" hidden="1" customWidth="1"/>
    <col min="16" max="16" width="12.5703125" style="1" hidden="1" customWidth="1"/>
    <col min="17" max="17" width="14.7109375" style="1" hidden="1" customWidth="1"/>
    <col min="18" max="246" width="9.140625" style="1"/>
    <col min="247" max="247" width="10.28515625" style="1" customWidth="1"/>
    <col min="248" max="248" width="38.42578125" style="1" customWidth="1"/>
    <col min="249" max="250" width="16.28515625" style="1" customWidth="1"/>
    <col min="251" max="252" width="16.140625" style="1" customWidth="1"/>
    <col min="253" max="254" width="18" style="1" customWidth="1"/>
    <col min="255" max="258" width="15.7109375" style="1" customWidth="1"/>
    <col min="259" max="259" width="15.140625" style="1" customWidth="1"/>
    <col min="260" max="260" width="16.42578125" style="1" customWidth="1"/>
    <col min="261" max="262" width="15.140625" style="1" customWidth="1"/>
    <col min="263" max="265" width="0" style="1" hidden="1" customWidth="1"/>
    <col min="266" max="270" width="15.140625" style="1" customWidth="1"/>
    <col min="271" max="271" width="18.7109375" style="1" customWidth="1"/>
    <col min="272" max="502" width="9.140625" style="1"/>
    <col min="503" max="503" width="10.28515625" style="1" customWidth="1"/>
    <col min="504" max="504" width="38.42578125" style="1" customWidth="1"/>
    <col min="505" max="506" width="16.28515625" style="1" customWidth="1"/>
    <col min="507" max="508" width="16.140625" style="1" customWidth="1"/>
    <col min="509" max="510" width="18" style="1" customWidth="1"/>
    <col min="511" max="514" width="15.7109375" style="1" customWidth="1"/>
    <col min="515" max="515" width="15.140625" style="1" customWidth="1"/>
    <col min="516" max="516" width="16.42578125" style="1" customWidth="1"/>
    <col min="517" max="518" width="15.140625" style="1" customWidth="1"/>
    <col min="519" max="521" width="0" style="1" hidden="1" customWidth="1"/>
    <col min="522" max="526" width="15.140625" style="1" customWidth="1"/>
    <col min="527" max="527" width="18.7109375" style="1" customWidth="1"/>
    <col min="528" max="758" width="9.140625" style="1"/>
    <col min="759" max="759" width="10.28515625" style="1" customWidth="1"/>
    <col min="760" max="760" width="38.42578125" style="1" customWidth="1"/>
    <col min="761" max="762" width="16.28515625" style="1" customWidth="1"/>
    <col min="763" max="764" width="16.140625" style="1" customWidth="1"/>
    <col min="765" max="766" width="18" style="1" customWidth="1"/>
    <col min="767" max="770" width="15.7109375" style="1" customWidth="1"/>
    <col min="771" max="771" width="15.140625" style="1" customWidth="1"/>
    <col min="772" max="772" width="16.42578125" style="1" customWidth="1"/>
    <col min="773" max="774" width="15.140625" style="1" customWidth="1"/>
    <col min="775" max="777" width="0" style="1" hidden="1" customWidth="1"/>
    <col min="778" max="782" width="15.140625" style="1" customWidth="1"/>
    <col min="783" max="783" width="18.7109375" style="1" customWidth="1"/>
    <col min="784" max="1014" width="9.140625" style="1"/>
    <col min="1015" max="1015" width="10.28515625" style="1" customWidth="1"/>
    <col min="1016" max="1016" width="38.42578125" style="1" customWidth="1"/>
    <col min="1017" max="1018" width="16.28515625" style="1" customWidth="1"/>
    <col min="1019" max="1020" width="16.140625" style="1" customWidth="1"/>
    <col min="1021" max="1022" width="18" style="1" customWidth="1"/>
    <col min="1023" max="1026" width="15.7109375" style="1" customWidth="1"/>
    <col min="1027" max="1027" width="15.140625" style="1" customWidth="1"/>
    <col min="1028" max="1028" width="16.42578125" style="1" customWidth="1"/>
    <col min="1029" max="1030" width="15.140625" style="1" customWidth="1"/>
    <col min="1031" max="1033" width="0" style="1" hidden="1" customWidth="1"/>
    <col min="1034" max="1038" width="15.140625" style="1" customWidth="1"/>
    <col min="1039" max="1039" width="18.7109375" style="1" customWidth="1"/>
    <col min="1040" max="1270" width="9.140625" style="1"/>
    <col min="1271" max="1271" width="10.28515625" style="1" customWidth="1"/>
    <col min="1272" max="1272" width="38.42578125" style="1" customWidth="1"/>
    <col min="1273" max="1274" width="16.28515625" style="1" customWidth="1"/>
    <col min="1275" max="1276" width="16.140625" style="1" customWidth="1"/>
    <col min="1277" max="1278" width="18" style="1" customWidth="1"/>
    <col min="1279" max="1282" width="15.7109375" style="1" customWidth="1"/>
    <col min="1283" max="1283" width="15.140625" style="1" customWidth="1"/>
    <col min="1284" max="1284" width="16.42578125" style="1" customWidth="1"/>
    <col min="1285" max="1286" width="15.140625" style="1" customWidth="1"/>
    <col min="1287" max="1289" width="0" style="1" hidden="1" customWidth="1"/>
    <col min="1290" max="1294" width="15.140625" style="1" customWidth="1"/>
    <col min="1295" max="1295" width="18.7109375" style="1" customWidth="1"/>
    <col min="1296" max="1526" width="9.140625" style="1"/>
    <col min="1527" max="1527" width="10.28515625" style="1" customWidth="1"/>
    <col min="1528" max="1528" width="38.42578125" style="1" customWidth="1"/>
    <col min="1529" max="1530" width="16.28515625" style="1" customWidth="1"/>
    <col min="1531" max="1532" width="16.140625" style="1" customWidth="1"/>
    <col min="1533" max="1534" width="18" style="1" customWidth="1"/>
    <col min="1535" max="1538" width="15.7109375" style="1" customWidth="1"/>
    <col min="1539" max="1539" width="15.140625" style="1" customWidth="1"/>
    <col min="1540" max="1540" width="16.42578125" style="1" customWidth="1"/>
    <col min="1541" max="1542" width="15.140625" style="1" customWidth="1"/>
    <col min="1543" max="1545" width="0" style="1" hidden="1" customWidth="1"/>
    <col min="1546" max="1550" width="15.140625" style="1" customWidth="1"/>
    <col min="1551" max="1551" width="18.7109375" style="1" customWidth="1"/>
    <col min="1552" max="1782" width="9.140625" style="1"/>
    <col min="1783" max="1783" width="10.28515625" style="1" customWidth="1"/>
    <col min="1784" max="1784" width="38.42578125" style="1" customWidth="1"/>
    <col min="1785" max="1786" width="16.28515625" style="1" customWidth="1"/>
    <col min="1787" max="1788" width="16.140625" style="1" customWidth="1"/>
    <col min="1789" max="1790" width="18" style="1" customWidth="1"/>
    <col min="1791" max="1794" width="15.7109375" style="1" customWidth="1"/>
    <col min="1795" max="1795" width="15.140625" style="1" customWidth="1"/>
    <col min="1796" max="1796" width="16.42578125" style="1" customWidth="1"/>
    <col min="1797" max="1798" width="15.140625" style="1" customWidth="1"/>
    <col min="1799" max="1801" width="0" style="1" hidden="1" customWidth="1"/>
    <col min="1802" max="1806" width="15.140625" style="1" customWidth="1"/>
    <col min="1807" max="1807" width="18.7109375" style="1" customWidth="1"/>
    <col min="1808" max="2038" width="9.140625" style="1"/>
    <col min="2039" max="2039" width="10.28515625" style="1" customWidth="1"/>
    <col min="2040" max="2040" width="38.42578125" style="1" customWidth="1"/>
    <col min="2041" max="2042" width="16.28515625" style="1" customWidth="1"/>
    <col min="2043" max="2044" width="16.140625" style="1" customWidth="1"/>
    <col min="2045" max="2046" width="18" style="1" customWidth="1"/>
    <col min="2047" max="2050" width="15.7109375" style="1" customWidth="1"/>
    <col min="2051" max="2051" width="15.140625" style="1" customWidth="1"/>
    <col min="2052" max="2052" width="16.42578125" style="1" customWidth="1"/>
    <col min="2053" max="2054" width="15.140625" style="1" customWidth="1"/>
    <col min="2055" max="2057" width="0" style="1" hidden="1" customWidth="1"/>
    <col min="2058" max="2062" width="15.140625" style="1" customWidth="1"/>
    <col min="2063" max="2063" width="18.7109375" style="1" customWidth="1"/>
    <col min="2064" max="2294" width="9.140625" style="1"/>
    <col min="2295" max="2295" width="10.28515625" style="1" customWidth="1"/>
    <col min="2296" max="2296" width="38.42578125" style="1" customWidth="1"/>
    <col min="2297" max="2298" width="16.28515625" style="1" customWidth="1"/>
    <col min="2299" max="2300" width="16.140625" style="1" customWidth="1"/>
    <col min="2301" max="2302" width="18" style="1" customWidth="1"/>
    <col min="2303" max="2306" width="15.7109375" style="1" customWidth="1"/>
    <col min="2307" max="2307" width="15.140625" style="1" customWidth="1"/>
    <col min="2308" max="2308" width="16.42578125" style="1" customWidth="1"/>
    <col min="2309" max="2310" width="15.140625" style="1" customWidth="1"/>
    <col min="2311" max="2313" width="0" style="1" hidden="1" customWidth="1"/>
    <col min="2314" max="2318" width="15.140625" style="1" customWidth="1"/>
    <col min="2319" max="2319" width="18.7109375" style="1" customWidth="1"/>
    <col min="2320" max="2550" width="9.140625" style="1"/>
    <col min="2551" max="2551" width="10.28515625" style="1" customWidth="1"/>
    <col min="2552" max="2552" width="38.42578125" style="1" customWidth="1"/>
    <col min="2553" max="2554" width="16.28515625" style="1" customWidth="1"/>
    <col min="2555" max="2556" width="16.140625" style="1" customWidth="1"/>
    <col min="2557" max="2558" width="18" style="1" customWidth="1"/>
    <col min="2559" max="2562" width="15.7109375" style="1" customWidth="1"/>
    <col min="2563" max="2563" width="15.140625" style="1" customWidth="1"/>
    <col min="2564" max="2564" width="16.42578125" style="1" customWidth="1"/>
    <col min="2565" max="2566" width="15.140625" style="1" customWidth="1"/>
    <col min="2567" max="2569" width="0" style="1" hidden="1" customWidth="1"/>
    <col min="2570" max="2574" width="15.140625" style="1" customWidth="1"/>
    <col min="2575" max="2575" width="18.7109375" style="1" customWidth="1"/>
    <col min="2576" max="2806" width="9.140625" style="1"/>
    <col min="2807" max="2807" width="10.28515625" style="1" customWidth="1"/>
    <col min="2808" max="2808" width="38.42578125" style="1" customWidth="1"/>
    <col min="2809" max="2810" width="16.28515625" style="1" customWidth="1"/>
    <col min="2811" max="2812" width="16.140625" style="1" customWidth="1"/>
    <col min="2813" max="2814" width="18" style="1" customWidth="1"/>
    <col min="2815" max="2818" width="15.7109375" style="1" customWidth="1"/>
    <col min="2819" max="2819" width="15.140625" style="1" customWidth="1"/>
    <col min="2820" max="2820" width="16.42578125" style="1" customWidth="1"/>
    <col min="2821" max="2822" width="15.140625" style="1" customWidth="1"/>
    <col min="2823" max="2825" width="0" style="1" hidden="1" customWidth="1"/>
    <col min="2826" max="2830" width="15.140625" style="1" customWidth="1"/>
    <col min="2831" max="2831" width="18.7109375" style="1" customWidth="1"/>
    <col min="2832" max="3062" width="9.140625" style="1"/>
    <col min="3063" max="3063" width="10.28515625" style="1" customWidth="1"/>
    <col min="3064" max="3064" width="38.42578125" style="1" customWidth="1"/>
    <col min="3065" max="3066" width="16.28515625" style="1" customWidth="1"/>
    <col min="3067" max="3068" width="16.140625" style="1" customWidth="1"/>
    <col min="3069" max="3070" width="18" style="1" customWidth="1"/>
    <col min="3071" max="3074" width="15.7109375" style="1" customWidth="1"/>
    <col min="3075" max="3075" width="15.140625" style="1" customWidth="1"/>
    <col min="3076" max="3076" width="16.42578125" style="1" customWidth="1"/>
    <col min="3077" max="3078" width="15.140625" style="1" customWidth="1"/>
    <col min="3079" max="3081" width="0" style="1" hidden="1" customWidth="1"/>
    <col min="3082" max="3086" width="15.140625" style="1" customWidth="1"/>
    <col min="3087" max="3087" width="18.7109375" style="1" customWidth="1"/>
    <col min="3088" max="3318" width="9.140625" style="1"/>
    <col min="3319" max="3319" width="10.28515625" style="1" customWidth="1"/>
    <col min="3320" max="3320" width="38.42578125" style="1" customWidth="1"/>
    <col min="3321" max="3322" width="16.28515625" style="1" customWidth="1"/>
    <col min="3323" max="3324" width="16.140625" style="1" customWidth="1"/>
    <col min="3325" max="3326" width="18" style="1" customWidth="1"/>
    <col min="3327" max="3330" width="15.7109375" style="1" customWidth="1"/>
    <col min="3331" max="3331" width="15.140625" style="1" customWidth="1"/>
    <col min="3332" max="3332" width="16.42578125" style="1" customWidth="1"/>
    <col min="3333" max="3334" width="15.140625" style="1" customWidth="1"/>
    <col min="3335" max="3337" width="0" style="1" hidden="1" customWidth="1"/>
    <col min="3338" max="3342" width="15.140625" style="1" customWidth="1"/>
    <col min="3343" max="3343" width="18.7109375" style="1" customWidth="1"/>
    <col min="3344" max="3574" width="9.140625" style="1"/>
    <col min="3575" max="3575" width="10.28515625" style="1" customWidth="1"/>
    <col min="3576" max="3576" width="38.42578125" style="1" customWidth="1"/>
    <col min="3577" max="3578" width="16.28515625" style="1" customWidth="1"/>
    <col min="3579" max="3580" width="16.140625" style="1" customWidth="1"/>
    <col min="3581" max="3582" width="18" style="1" customWidth="1"/>
    <col min="3583" max="3586" width="15.7109375" style="1" customWidth="1"/>
    <col min="3587" max="3587" width="15.140625" style="1" customWidth="1"/>
    <col min="3588" max="3588" width="16.42578125" style="1" customWidth="1"/>
    <col min="3589" max="3590" width="15.140625" style="1" customWidth="1"/>
    <col min="3591" max="3593" width="0" style="1" hidden="1" customWidth="1"/>
    <col min="3594" max="3598" width="15.140625" style="1" customWidth="1"/>
    <col min="3599" max="3599" width="18.7109375" style="1" customWidth="1"/>
    <col min="3600" max="3830" width="9.140625" style="1"/>
    <col min="3831" max="3831" width="10.28515625" style="1" customWidth="1"/>
    <col min="3832" max="3832" width="38.42578125" style="1" customWidth="1"/>
    <col min="3833" max="3834" width="16.28515625" style="1" customWidth="1"/>
    <col min="3835" max="3836" width="16.140625" style="1" customWidth="1"/>
    <col min="3837" max="3838" width="18" style="1" customWidth="1"/>
    <col min="3839" max="3842" width="15.7109375" style="1" customWidth="1"/>
    <col min="3843" max="3843" width="15.140625" style="1" customWidth="1"/>
    <col min="3844" max="3844" width="16.42578125" style="1" customWidth="1"/>
    <col min="3845" max="3846" width="15.140625" style="1" customWidth="1"/>
    <col min="3847" max="3849" width="0" style="1" hidden="1" customWidth="1"/>
    <col min="3850" max="3854" width="15.140625" style="1" customWidth="1"/>
    <col min="3855" max="3855" width="18.7109375" style="1" customWidth="1"/>
    <col min="3856" max="4086" width="9.140625" style="1"/>
    <col min="4087" max="4087" width="10.28515625" style="1" customWidth="1"/>
    <col min="4088" max="4088" width="38.42578125" style="1" customWidth="1"/>
    <col min="4089" max="4090" width="16.28515625" style="1" customWidth="1"/>
    <col min="4091" max="4092" width="16.140625" style="1" customWidth="1"/>
    <col min="4093" max="4094" width="18" style="1" customWidth="1"/>
    <col min="4095" max="4098" width="15.7109375" style="1" customWidth="1"/>
    <col min="4099" max="4099" width="15.140625" style="1" customWidth="1"/>
    <col min="4100" max="4100" width="16.42578125" style="1" customWidth="1"/>
    <col min="4101" max="4102" width="15.140625" style="1" customWidth="1"/>
    <col min="4103" max="4105" width="0" style="1" hidden="1" customWidth="1"/>
    <col min="4106" max="4110" width="15.140625" style="1" customWidth="1"/>
    <col min="4111" max="4111" width="18.7109375" style="1" customWidth="1"/>
    <col min="4112" max="4342" width="9.140625" style="1"/>
    <col min="4343" max="4343" width="10.28515625" style="1" customWidth="1"/>
    <col min="4344" max="4344" width="38.42578125" style="1" customWidth="1"/>
    <col min="4345" max="4346" width="16.28515625" style="1" customWidth="1"/>
    <col min="4347" max="4348" width="16.140625" style="1" customWidth="1"/>
    <col min="4349" max="4350" width="18" style="1" customWidth="1"/>
    <col min="4351" max="4354" width="15.7109375" style="1" customWidth="1"/>
    <col min="4355" max="4355" width="15.140625" style="1" customWidth="1"/>
    <col min="4356" max="4356" width="16.42578125" style="1" customWidth="1"/>
    <col min="4357" max="4358" width="15.140625" style="1" customWidth="1"/>
    <col min="4359" max="4361" width="0" style="1" hidden="1" customWidth="1"/>
    <col min="4362" max="4366" width="15.140625" style="1" customWidth="1"/>
    <col min="4367" max="4367" width="18.7109375" style="1" customWidth="1"/>
    <col min="4368" max="4598" width="9.140625" style="1"/>
    <col min="4599" max="4599" width="10.28515625" style="1" customWidth="1"/>
    <col min="4600" max="4600" width="38.42578125" style="1" customWidth="1"/>
    <col min="4601" max="4602" width="16.28515625" style="1" customWidth="1"/>
    <col min="4603" max="4604" width="16.140625" style="1" customWidth="1"/>
    <col min="4605" max="4606" width="18" style="1" customWidth="1"/>
    <col min="4607" max="4610" width="15.7109375" style="1" customWidth="1"/>
    <col min="4611" max="4611" width="15.140625" style="1" customWidth="1"/>
    <col min="4612" max="4612" width="16.42578125" style="1" customWidth="1"/>
    <col min="4613" max="4614" width="15.140625" style="1" customWidth="1"/>
    <col min="4615" max="4617" width="0" style="1" hidden="1" customWidth="1"/>
    <col min="4618" max="4622" width="15.140625" style="1" customWidth="1"/>
    <col min="4623" max="4623" width="18.7109375" style="1" customWidth="1"/>
    <col min="4624" max="4854" width="9.140625" style="1"/>
    <col min="4855" max="4855" width="10.28515625" style="1" customWidth="1"/>
    <col min="4856" max="4856" width="38.42578125" style="1" customWidth="1"/>
    <col min="4857" max="4858" width="16.28515625" style="1" customWidth="1"/>
    <col min="4859" max="4860" width="16.140625" style="1" customWidth="1"/>
    <col min="4861" max="4862" width="18" style="1" customWidth="1"/>
    <col min="4863" max="4866" width="15.7109375" style="1" customWidth="1"/>
    <col min="4867" max="4867" width="15.140625" style="1" customWidth="1"/>
    <col min="4868" max="4868" width="16.42578125" style="1" customWidth="1"/>
    <col min="4869" max="4870" width="15.140625" style="1" customWidth="1"/>
    <col min="4871" max="4873" width="0" style="1" hidden="1" customWidth="1"/>
    <col min="4874" max="4878" width="15.140625" style="1" customWidth="1"/>
    <col min="4879" max="4879" width="18.7109375" style="1" customWidth="1"/>
    <col min="4880" max="5110" width="9.140625" style="1"/>
    <col min="5111" max="5111" width="10.28515625" style="1" customWidth="1"/>
    <col min="5112" max="5112" width="38.42578125" style="1" customWidth="1"/>
    <col min="5113" max="5114" width="16.28515625" style="1" customWidth="1"/>
    <col min="5115" max="5116" width="16.140625" style="1" customWidth="1"/>
    <col min="5117" max="5118" width="18" style="1" customWidth="1"/>
    <col min="5119" max="5122" width="15.7109375" style="1" customWidth="1"/>
    <col min="5123" max="5123" width="15.140625" style="1" customWidth="1"/>
    <col min="5124" max="5124" width="16.42578125" style="1" customWidth="1"/>
    <col min="5125" max="5126" width="15.140625" style="1" customWidth="1"/>
    <col min="5127" max="5129" width="0" style="1" hidden="1" customWidth="1"/>
    <col min="5130" max="5134" width="15.140625" style="1" customWidth="1"/>
    <col min="5135" max="5135" width="18.7109375" style="1" customWidth="1"/>
    <col min="5136" max="5366" width="9.140625" style="1"/>
    <col min="5367" max="5367" width="10.28515625" style="1" customWidth="1"/>
    <col min="5368" max="5368" width="38.42578125" style="1" customWidth="1"/>
    <col min="5369" max="5370" width="16.28515625" style="1" customWidth="1"/>
    <col min="5371" max="5372" width="16.140625" style="1" customWidth="1"/>
    <col min="5373" max="5374" width="18" style="1" customWidth="1"/>
    <col min="5375" max="5378" width="15.7109375" style="1" customWidth="1"/>
    <col min="5379" max="5379" width="15.140625" style="1" customWidth="1"/>
    <col min="5380" max="5380" width="16.42578125" style="1" customWidth="1"/>
    <col min="5381" max="5382" width="15.140625" style="1" customWidth="1"/>
    <col min="5383" max="5385" width="0" style="1" hidden="1" customWidth="1"/>
    <col min="5386" max="5390" width="15.140625" style="1" customWidth="1"/>
    <col min="5391" max="5391" width="18.7109375" style="1" customWidth="1"/>
    <col min="5392" max="5622" width="9.140625" style="1"/>
    <col min="5623" max="5623" width="10.28515625" style="1" customWidth="1"/>
    <col min="5624" max="5624" width="38.42578125" style="1" customWidth="1"/>
    <col min="5625" max="5626" width="16.28515625" style="1" customWidth="1"/>
    <col min="5627" max="5628" width="16.140625" style="1" customWidth="1"/>
    <col min="5629" max="5630" width="18" style="1" customWidth="1"/>
    <col min="5631" max="5634" width="15.7109375" style="1" customWidth="1"/>
    <col min="5635" max="5635" width="15.140625" style="1" customWidth="1"/>
    <col min="5636" max="5636" width="16.42578125" style="1" customWidth="1"/>
    <col min="5637" max="5638" width="15.140625" style="1" customWidth="1"/>
    <col min="5639" max="5641" width="0" style="1" hidden="1" customWidth="1"/>
    <col min="5642" max="5646" width="15.140625" style="1" customWidth="1"/>
    <col min="5647" max="5647" width="18.7109375" style="1" customWidth="1"/>
    <col min="5648" max="5878" width="9.140625" style="1"/>
    <col min="5879" max="5879" width="10.28515625" style="1" customWidth="1"/>
    <col min="5880" max="5880" width="38.42578125" style="1" customWidth="1"/>
    <col min="5881" max="5882" width="16.28515625" style="1" customWidth="1"/>
    <col min="5883" max="5884" width="16.140625" style="1" customWidth="1"/>
    <col min="5885" max="5886" width="18" style="1" customWidth="1"/>
    <col min="5887" max="5890" width="15.7109375" style="1" customWidth="1"/>
    <col min="5891" max="5891" width="15.140625" style="1" customWidth="1"/>
    <col min="5892" max="5892" width="16.42578125" style="1" customWidth="1"/>
    <col min="5893" max="5894" width="15.140625" style="1" customWidth="1"/>
    <col min="5895" max="5897" width="0" style="1" hidden="1" customWidth="1"/>
    <col min="5898" max="5902" width="15.140625" style="1" customWidth="1"/>
    <col min="5903" max="5903" width="18.7109375" style="1" customWidth="1"/>
    <col min="5904" max="6134" width="9.140625" style="1"/>
    <col min="6135" max="6135" width="10.28515625" style="1" customWidth="1"/>
    <col min="6136" max="6136" width="38.42578125" style="1" customWidth="1"/>
    <col min="6137" max="6138" width="16.28515625" style="1" customWidth="1"/>
    <col min="6139" max="6140" width="16.140625" style="1" customWidth="1"/>
    <col min="6141" max="6142" width="18" style="1" customWidth="1"/>
    <col min="6143" max="6146" width="15.7109375" style="1" customWidth="1"/>
    <col min="6147" max="6147" width="15.140625" style="1" customWidth="1"/>
    <col min="6148" max="6148" width="16.42578125" style="1" customWidth="1"/>
    <col min="6149" max="6150" width="15.140625" style="1" customWidth="1"/>
    <col min="6151" max="6153" width="0" style="1" hidden="1" customWidth="1"/>
    <col min="6154" max="6158" width="15.140625" style="1" customWidth="1"/>
    <col min="6159" max="6159" width="18.7109375" style="1" customWidth="1"/>
    <col min="6160" max="6390" width="9.140625" style="1"/>
    <col min="6391" max="6391" width="10.28515625" style="1" customWidth="1"/>
    <col min="6392" max="6392" width="38.42578125" style="1" customWidth="1"/>
    <col min="6393" max="6394" width="16.28515625" style="1" customWidth="1"/>
    <col min="6395" max="6396" width="16.140625" style="1" customWidth="1"/>
    <col min="6397" max="6398" width="18" style="1" customWidth="1"/>
    <col min="6399" max="6402" width="15.7109375" style="1" customWidth="1"/>
    <col min="6403" max="6403" width="15.140625" style="1" customWidth="1"/>
    <col min="6404" max="6404" width="16.42578125" style="1" customWidth="1"/>
    <col min="6405" max="6406" width="15.140625" style="1" customWidth="1"/>
    <col min="6407" max="6409" width="0" style="1" hidden="1" customWidth="1"/>
    <col min="6410" max="6414" width="15.140625" style="1" customWidth="1"/>
    <col min="6415" max="6415" width="18.7109375" style="1" customWidth="1"/>
    <col min="6416" max="6646" width="9.140625" style="1"/>
    <col min="6647" max="6647" width="10.28515625" style="1" customWidth="1"/>
    <col min="6648" max="6648" width="38.42578125" style="1" customWidth="1"/>
    <col min="6649" max="6650" width="16.28515625" style="1" customWidth="1"/>
    <col min="6651" max="6652" width="16.140625" style="1" customWidth="1"/>
    <col min="6653" max="6654" width="18" style="1" customWidth="1"/>
    <col min="6655" max="6658" width="15.7109375" style="1" customWidth="1"/>
    <col min="6659" max="6659" width="15.140625" style="1" customWidth="1"/>
    <col min="6660" max="6660" width="16.42578125" style="1" customWidth="1"/>
    <col min="6661" max="6662" width="15.140625" style="1" customWidth="1"/>
    <col min="6663" max="6665" width="0" style="1" hidden="1" customWidth="1"/>
    <col min="6666" max="6670" width="15.140625" style="1" customWidth="1"/>
    <col min="6671" max="6671" width="18.7109375" style="1" customWidth="1"/>
    <col min="6672" max="6902" width="9.140625" style="1"/>
    <col min="6903" max="6903" width="10.28515625" style="1" customWidth="1"/>
    <col min="6904" max="6904" width="38.42578125" style="1" customWidth="1"/>
    <col min="6905" max="6906" width="16.28515625" style="1" customWidth="1"/>
    <col min="6907" max="6908" width="16.140625" style="1" customWidth="1"/>
    <col min="6909" max="6910" width="18" style="1" customWidth="1"/>
    <col min="6911" max="6914" width="15.7109375" style="1" customWidth="1"/>
    <col min="6915" max="6915" width="15.140625" style="1" customWidth="1"/>
    <col min="6916" max="6916" width="16.42578125" style="1" customWidth="1"/>
    <col min="6917" max="6918" width="15.140625" style="1" customWidth="1"/>
    <col min="6919" max="6921" width="0" style="1" hidden="1" customWidth="1"/>
    <col min="6922" max="6926" width="15.140625" style="1" customWidth="1"/>
    <col min="6927" max="6927" width="18.7109375" style="1" customWidth="1"/>
    <col min="6928" max="7158" width="9.140625" style="1"/>
    <col min="7159" max="7159" width="10.28515625" style="1" customWidth="1"/>
    <col min="7160" max="7160" width="38.42578125" style="1" customWidth="1"/>
    <col min="7161" max="7162" width="16.28515625" style="1" customWidth="1"/>
    <col min="7163" max="7164" width="16.140625" style="1" customWidth="1"/>
    <col min="7165" max="7166" width="18" style="1" customWidth="1"/>
    <col min="7167" max="7170" width="15.7109375" style="1" customWidth="1"/>
    <col min="7171" max="7171" width="15.140625" style="1" customWidth="1"/>
    <col min="7172" max="7172" width="16.42578125" style="1" customWidth="1"/>
    <col min="7173" max="7174" width="15.140625" style="1" customWidth="1"/>
    <col min="7175" max="7177" width="0" style="1" hidden="1" customWidth="1"/>
    <col min="7178" max="7182" width="15.140625" style="1" customWidth="1"/>
    <col min="7183" max="7183" width="18.7109375" style="1" customWidth="1"/>
    <col min="7184" max="7414" width="9.140625" style="1"/>
    <col min="7415" max="7415" width="10.28515625" style="1" customWidth="1"/>
    <col min="7416" max="7416" width="38.42578125" style="1" customWidth="1"/>
    <col min="7417" max="7418" width="16.28515625" style="1" customWidth="1"/>
    <col min="7419" max="7420" width="16.140625" style="1" customWidth="1"/>
    <col min="7421" max="7422" width="18" style="1" customWidth="1"/>
    <col min="7423" max="7426" width="15.7109375" style="1" customWidth="1"/>
    <col min="7427" max="7427" width="15.140625" style="1" customWidth="1"/>
    <col min="7428" max="7428" width="16.42578125" style="1" customWidth="1"/>
    <col min="7429" max="7430" width="15.140625" style="1" customWidth="1"/>
    <col min="7431" max="7433" width="0" style="1" hidden="1" customWidth="1"/>
    <col min="7434" max="7438" width="15.140625" style="1" customWidth="1"/>
    <col min="7439" max="7439" width="18.7109375" style="1" customWidth="1"/>
    <col min="7440" max="7670" width="9.140625" style="1"/>
    <col min="7671" max="7671" width="10.28515625" style="1" customWidth="1"/>
    <col min="7672" max="7672" width="38.42578125" style="1" customWidth="1"/>
    <col min="7673" max="7674" width="16.28515625" style="1" customWidth="1"/>
    <col min="7675" max="7676" width="16.140625" style="1" customWidth="1"/>
    <col min="7677" max="7678" width="18" style="1" customWidth="1"/>
    <col min="7679" max="7682" width="15.7109375" style="1" customWidth="1"/>
    <col min="7683" max="7683" width="15.140625" style="1" customWidth="1"/>
    <col min="7684" max="7684" width="16.42578125" style="1" customWidth="1"/>
    <col min="7685" max="7686" width="15.140625" style="1" customWidth="1"/>
    <col min="7687" max="7689" width="0" style="1" hidden="1" customWidth="1"/>
    <col min="7690" max="7694" width="15.140625" style="1" customWidth="1"/>
    <col min="7695" max="7695" width="18.7109375" style="1" customWidth="1"/>
    <col min="7696" max="7926" width="9.140625" style="1"/>
    <col min="7927" max="7927" width="10.28515625" style="1" customWidth="1"/>
    <col min="7928" max="7928" width="38.42578125" style="1" customWidth="1"/>
    <col min="7929" max="7930" width="16.28515625" style="1" customWidth="1"/>
    <col min="7931" max="7932" width="16.140625" style="1" customWidth="1"/>
    <col min="7933" max="7934" width="18" style="1" customWidth="1"/>
    <col min="7935" max="7938" width="15.7109375" style="1" customWidth="1"/>
    <col min="7939" max="7939" width="15.140625" style="1" customWidth="1"/>
    <col min="7940" max="7940" width="16.42578125" style="1" customWidth="1"/>
    <col min="7941" max="7942" width="15.140625" style="1" customWidth="1"/>
    <col min="7943" max="7945" width="0" style="1" hidden="1" customWidth="1"/>
    <col min="7946" max="7950" width="15.140625" style="1" customWidth="1"/>
    <col min="7951" max="7951" width="18.7109375" style="1" customWidth="1"/>
    <col min="7952" max="8182" width="9.140625" style="1"/>
    <col min="8183" max="8183" width="10.28515625" style="1" customWidth="1"/>
    <col min="8184" max="8184" width="38.42578125" style="1" customWidth="1"/>
    <col min="8185" max="8186" width="16.28515625" style="1" customWidth="1"/>
    <col min="8187" max="8188" width="16.140625" style="1" customWidth="1"/>
    <col min="8189" max="8190" width="18" style="1" customWidth="1"/>
    <col min="8191" max="8194" width="15.7109375" style="1" customWidth="1"/>
    <col min="8195" max="8195" width="15.140625" style="1" customWidth="1"/>
    <col min="8196" max="8196" width="16.42578125" style="1" customWidth="1"/>
    <col min="8197" max="8198" width="15.140625" style="1" customWidth="1"/>
    <col min="8199" max="8201" width="0" style="1" hidden="1" customWidth="1"/>
    <col min="8202" max="8206" width="15.140625" style="1" customWidth="1"/>
    <col min="8207" max="8207" width="18.7109375" style="1" customWidth="1"/>
    <col min="8208" max="8438" width="9.140625" style="1"/>
    <col min="8439" max="8439" width="10.28515625" style="1" customWidth="1"/>
    <col min="8440" max="8440" width="38.42578125" style="1" customWidth="1"/>
    <col min="8441" max="8442" width="16.28515625" style="1" customWidth="1"/>
    <col min="8443" max="8444" width="16.140625" style="1" customWidth="1"/>
    <col min="8445" max="8446" width="18" style="1" customWidth="1"/>
    <col min="8447" max="8450" width="15.7109375" style="1" customWidth="1"/>
    <col min="8451" max="8451" width="15.140625" style="1" customWidth="1"/>
    <col min="8452" max="8452" width="16.42578125" style="1" customWidth="1"/>
    <col min="8453" max="8454" width="15.140625" style="1" customWidth="1"/>
    <col min="8455" max="8457" width="0" style="1" hidden="1" customWidth="1"/>
    <col min="8458" max="8462" width="15.140625" style="1" customWidth="1"/>
    <col min="8463" max="8463" width="18.7109375" style="1" customWidth="1"/>
    <col min="8464" max="8694" width="9.140625" style="1"/>
    <col min="8695" max="8695" width="10.28515625" style="1" customWidth="1"/>
    <col min="8696" max="8696" width="38.42578125" style="1" customWidth="1"/>
    <col min="8697" max="8698" width="16.28515625" style="1" customWidth="1"/>
    <col min="8699" max="8700" width="16.140625" style="1" customWidth="1"/>
    <col min="8701" max="8702" width="18" style="1" customWidth="1"/>
    <col min="8703" max="8706" width="15.7109375" style="1" customWidth="1"/>
    <col min="8707" max="8707" width="15.140625" style="1" customWidth="1"/>
    <col min="8708" max="8708" width="16.42578125" style="1" customWidth="1"/>
    <col min="8709" max="8710" width="15.140625" style="1" customWidth="1"/>
    <col min="8711" max="8713" width="0" style="1" hidden="1" customWidth="1"/>
    <col min="8714" max="8718" width="15.140625" style="1" customWidth="1"/>
    <col min="8719" max="8719" width="18.7109375" style="1" customWidth="1"/>
    <col min="8720" max="8950" width="9.140625" style="1"/>
    <col min="8951" max="8951" width="10.28515625" style="1" customWidth="1"/>
    <col min="8952" max="8952" width="38.42578125" style="1" customWidth="1"/>
    <col min="8953" max="8954" width="16.28515625" style="1" customWidth="1"/>
    <col min="8955" max="8956" width="16.140625" style="1" customWidth="1"/>
    <col min="8957" max="8958" width="18" style="1" customWidth="1"/>
    <col min="8959" max="8962" width="15.7109375" style="1" customWidth="1"/>
    <col min="8963" max="8963" width="15.140625" style="1" customWidth="1"/>
    <col min="8964" max="8964" width="16.42578125" style="1" customWidth="1"/>
    <col min="8965" max="8966" width="15.140625" style="1" customWidth="1"/>
    <col min="8967" max="8969" width="0" style="1" hidden="1" customWidth="1"/>
    <col min="8970" max="8974" width="15.140625" style="1" customWidth="1"/>
    <col min="8975" max="8975" width="18.7109375" style="1" customWidth="1"/>
    <col min="8976" max="9206" width="9.140625" style="1"/>
    <col min="9207" max="9207" width="10.28515625" style="1" customWidth="1"/>
    <col min="9208" max="9208" width="38.42578125" style="1" customWidth="1"/>
    <col min="9209" max="9210" width="16.28515625" style="1" customWidth="1"/>
    <col min="9211" max="9212" width="16.140625" style="1" customWidth="1"/>
    <col min="9213" max="9214" width="18" style="1" customWidth="1"/>
    <col min="9215" max="9218" width="15.7109375" style="1" customWidth="1"/>
    <col min="9219" max="9219" width="15.140625" style="1" customWidth="1"/>
    <col min="9220" max="9220" width="16.42578125" style="1" customWidth="1"/>
    <col min="9221" max="9222" width="15.140625" style="1" customWidth="1"/>
    <col min="9223" max="9225" width="0" style="1" hidden="1" customWidth="1"/>
    <col min="9226" max="9230" width="15.140625" style="1" customWidth="1"/>
    <col min="9231" max="9231" width="18.7109375" style="1" customWidth="1"/>
    <col min="9232" max="9462" width="9.140625" style="1"/>
    <col min="9463" max="9463" width="10.28515625" style="1" customWidth="1"/>
    <col min="9464" max="9464" width="38.42578125" style="1" customWidth="1"/>
    <col min="9465" max="9466" width="16.28515625" style="1" customWidth="1"/>
    <col min="9467" max="9468" width="16.140625" style="1" customWidth="1"/>
    <col min="9469" max="9470" width="18" style="1" customWidth="1"/>
    <col min="9471" max="9474" width="15.7109375" style="1" customWidth="1"/>
    <col min="9475" max="9475" width="15.140625" style="1" customWidth="1"/>
    <col min="9476" max="9476" width="16.42578125" style="1" customWidth="1"/>
    <col min="9477" max="9478" width="15.140625" style="1" customWidth="1"/>
    <col min="9479" max="9481" width="0" style="1" hidden="1" customWidth="1"/>
    <col min="9482" max="9486" width="15.140625" style="1" customWidth="1"/>
    <col min="9487" max="9487" width="18.7109375" style="1" customWidth="1"/>
    <col min="9488" max="9718" width="9.140625" style="1"/>
    <col min="9719" max="9719" width="10.28515625" style="1" customWidth="1"/>
    <col min="9720" max="9720" width="38.42578125" style="1" customWidth="1"/>
    <col min="9721" max="9722" width="16.28515625" style="1" customWidth="1"/>
    <col min="9723" max="9724" width="16.140625" style="1" customWidth="1"/>
    <col min="9725" max="9726" width="18" style="1" customWidth="1"/>
    <col min="9727" max="9730" width="15.7109375" style="1" customWidth="1"/>
    <col min="9731" max="9731" width="15.140625" style="1" customWidth="1"/>
    <col min="9732" max="9732" width="16.42578125" style="1" customWidth="1"/>
    <col min="9733" max="9734" width="15.140625" style="1" customWidth="1"/>
    <col min="9735" max="9737" width="0" style="1" hidden="1" customWidth="1"/>
    <col min="9738" max="9742" width="15.140625" style="1" customWidth="1"/>
    <col min="9743" max="9743" width="18.7109375" style="1" customWidth="1"/>
    <col min="9744" max="9974" width="9.140625" style="1"/>
    <col min="9975" max="9975" width="10.28515625" style="1" customWidth="1"/>
    <col min="9976" max="9976" width="38.42578125" style="1" customWidth="1"/>
    <col min="9977" max="9978" width="16.28515625" style="1" customWidth="1"/>
    <col min="9979" max="9980" width="16.140625" style="1" customWidth="1"/>
    <col min="9981" max="9982" width="18" style="1" customWidth="1"/>
    <col min="9983" max="9986" width="15.7109375" style="1" customWidth="1"/>
    <col min="9987" max="9987" width="15.140625" style="1" customWidth="1"/>
    <col min="9988" max="9988" width="16.42578125" style="1" customWidth="1"/>
    <col min="9989" max="9990" width="15.140625" style="1" customWidth="1"/>
    <col min="9991" max="9993" width="0" style="1" hidden="1" customWidth="1"/>
    <col min="9994" max="9998" width="15.140625" style="1" customWidth="1"/>
    <col min="9999" max="9999" width="18.7109375" style="1" customWidth="1"/>
    <col min="10000" max="10230" width="9.140625" style="1"/>
    <col min="10231" max="10231" width="10.28515625" style="1" customWidth="1"/>
    <col min="10232" max="10232" width="38.42578125" style="1" customWidth="1"/>
    <col min="10233" max="10234" width="16.28515625" style="1" customWidth="1"/>
    <col min="10235" max="10236" width="16.140625" style="1" customWidth="1"/>
    <col min="10237" max="10238" width="18" style="1" customWidth="1"/>
    <col min="10239" max="10242" width="15.7109375" style="1" customWidth="1"/>
    <col min="10243" max="10243" width="15.140625" style="1" customWidth="1"/>
    <col min="10244" max="10244" width="16.42578125" style="1" customWidth="1"/>
    <col min="10245" max="10246" width="15.140625" style="1" customWidth="1"/>
    <col min="10247" max="10249" width="0" style="1" hidden="1" customWidth="1"/>
    <col min="10250" max="10254" width="15.140625" style="1" customWidth="1"/>
    <col min="10255" max="10255" width="18.7109375" style="1" customWidth="1"/>
    <col min="10256" max="10486" width="9.140625" style="1"/>
    <col min="10487" max="10487" width="10.28515625" style="1" customWidth="1"/>
    <col min="10488" max="10488" width="38.42578125" style="1" customWidth="1"/>
    <col min="10489" max="10490" width="16.28515625" style="1" customWidth="1"/>
    <col min="10491" max="10492" width="16.140625" style="1" customWidth="1"/>
    <col min="10493" max="10494" width="18" style="1" customWidth="1"/>
    <col min="10495" max="10498" width="15.7109375" style="1" customWidth="1"/>
    <col min="10499" max="10499" width="15.140625" style="1" customWidth="1"/>
    <col min="10500" max="10500" width="16.42578125" style="1" customWidth="1"/>
    <col min="10501" max="10502" width="15.140625" style="1" customWidth="1"/>
    <col min="10503" max="10505" width="0" style="1" hidden="1" customWidth="1"/>
    <col min="10506" max="10510" width="15.140625" style="1" customWidth="1"/>
    <col min="10511" max="10511" width="18.7109375" style="1" customWidth="1"/>
    <col min="10512" max="10742" width="9.140625" style="1"/>
    <col min="10743" max="10743" width="10.28515625" style="1" customWidth="1"/>
    <col min="10744" max="10744" width="38.42578125" style="1" customWidth="1"/>
    <col min="10745" max="10746" width="16.28515625" style="1" customWidth="1"/>
    <col min="10747" max="10748" width="16.140625" style="1" customWidth="1"/>
    <col min="10749" max="10750" width="18" style="1" customWidth="1"/>
    <col min="10751" max="10754" width="15.7109375" style="1" customWidth="1"/>
    <col min="10755" max="10755" width="15.140625" style="1" customWidth="1"/>
    <col min="10756" max="10756" width="16.42578125" style="1" customWidth="1"/>
    <col min="10757" max="10758" width="15.140625" style="1" customWidth="1"/>
    <col min="10759" max="10761" width="0" style="1" hidden="1" customWidth="1"/>
    <col min="10762" max="10766" width="15.140625" style="1" customWidth="1"/>
    <col min="10767" max="10767" width="18.7109375" style="1" customWidth="1"/>
    <col min="10768" max="10998" width="9.140625" style="1"/>
    <col min="10999" max="10999" width="10.28515625" style="1" customWidth="1"/>
    <col min="11000" max="11000" width="38.42578125" style="1" customWidth="1"/>
    <col min="11001" max="11002" width="16.28515625" style="1" customWidth="1"/>
    <col min="11003" max="11004" width="16.140625" style="1" customWidth="1"/>
    <col min="11005" max="11006" width="18" style="1" customWidth="1"/>
    <col min="11007" max="11010" width="15.7109375" style="1" customWidth="1"/>
    <col min="11011" max="11011" width="15.140625" style="1" customWidth="1"/>
    <col min="11012" max="11012" width="16.42578125" style="1" customWidth="1"/>
    <col min="11013" max="11014" width="15.140625" style="1" customWidth="1"/>
    <col min="11015" max="11017" width="0" style="1" hidden="1" customWidth="1"/>
    <col min="11018" max="11022" width="15.140625" style="1" customWidth="1"/>
    <col min="11023" max="11023" width="18.7109375" style="1" customWidth="1"/>
    <col min="11024" max="11254" width="9.140625" style="1"/>
    <col min="11255" max="11255" width="10.28515625" style="1" customWidth="1"/>
    <col min="11256" max="11256" width="38.42578125" style="1" customWidth="1"/>
    <col min="11257" max="11258" width="16.28515625" style="1" customWidth="1"/>
    <col min="11259" max="11260" width="16.140625" style="1" customWidth="1"/>
    <col min="11261" max="11262" width="18" style="1" customWidth="1"/>
    <col min="11263" max="11266" width="15.7109375" style="1" customWidth="1"/>
    <col min="11267" max="11267" width="15.140625" style="1" customWidth="1"/>
    <col min="11268" max="11268" width="16.42578125" style="1" customWidth="1"/>
    <col min="11269" max="11270" width="15.140625" style="1" customWidth="1"/>
    <col min="11271" max="11273" width="0" style="1" hidden="1" customWidth="1"/>
    <col min="11274" max="11278" width="15.140625" style="1" customWidth="1"/>
    <col min="11279" max="11279" width="18.7109375" style="1" customWidth="1"/>
    <col min="11280" max="11510" width="9.140625" style="1"/>
    <col min="11511" max="11511" width="10.28515625" style="1" customWidth="1"/>
    <col min="11512" max="11512" width="38.42578125" style="1" customWidth="1"/>
    <col min="11513" max="11514" width="16.28515625" style="1" customWidth="1"/>
    <col min="11515" max="11516" width="16.140625" style="1" customWidth="1"/>
    <col min="11517" max="11518" width="18" style="1" customWidth="1"/>
    <col min="11519" max="11522" width="15.7109375" style="1" customWidth="1"/>
    <col min="11523" max="11523" width="15.140625" style="1" customWidth="1"/>
    <col min="11524" max="11524" width="16.42578125" style="1" customWidth="1"/>
    <col min="11525" max="11526" width="15.140625" style="1" customWidth="1"/>
    <col min="11527" max="11529" width="0" style="1" hidden="1" customWidth="1"/>
    <col min="11530" max="11534" width="15.140625" style="1" customWidth="1"/>
    <col min="11535" max="11535" width="18.7109375" style="1" customWidth="1"/>
    <col min="11536" max="11766" width="9.140625" style="1"/>
    <col min="11767" max="11767" width="10.28515625" style="1" customWidth="1"/>
    <col min="11768" max="11768" width="38.42578125" style="1" customWidth="1"/>
    <col min="11769" max="11770" width="16.28515625" style="1" customWidth="1"/>
    <col min="11771" max="11772" width="16.140625" style="1" customWidth="1"/>
    <col min="11773" max="11774" width="18" style="1" customWidth="1"/>
    <col min="11775" max="11778" width="15.7109375" style="1" customWidth="1"/>
    <col min="11779" max="11779" width="15.140625" style="1" customWidth="1"/>
    <col min="11780" max="11780" width="16.42578125" style="1" customWidth="1"/>
    <col min="11781" max="11782" width="15.140625" style="1" customWidth="1"/>
    <col min="11783" max="11785" width="0" style="1" hidden="1" customWidth="1"/>
    <col min="11786" max="11790" width="15.140625" style="1" customWidth="1"/>
    <col min="11791" max="11791" width="18.7109375" style="1" customWidth="1"/>
    <col min="11792" max="12022" width="9.140625" style="1"/>
    <col min="12023" max="12023" width="10.28515625" style="1" customWidth="1"/>
    <col min="12024" max="12024" width="38.42578125" style="1" customWidth="1"/>
    <col min="12025" max="12026" width="16.28515625" style="1" customWidth="1"/>
    <col min="12027" max="12028" width="16.140625" style="1" customWidth="1"/>
    <col min="12029" max="12030" width="18" style="1" customWidth="1"/>
    <col min="12031" max="12034" width="15.7109375" style="1" customWidth="1"/>
    <col min="12035" max="12035" width="15.140625" style="1" customWidth="1"/>
    <col min="12036" max="12036" width="16.42578125" style="1" customWidth="1"/>
    <col min="12037" max="12038" width="15.140625" style="1" customWidth="1"/>
    <col min="12039" max="12041" width="0" style="1" hidden="1" customWidth="1"/>
    <col min="12042" max="12046" width="15.140625" style="1" customWidth="1"/>
    <col min="12047" max="12047" width="18.7109375" style="1" customWidth="1"/>
    <col min="12048" max="12278" width="9.140625" style="1"/>
    <col min="12279" max="12279" width="10.28515625" style="1" customWidth="1"/>
    <col min="12280" max="12280" width="38.42578125" style="1" customWidth="1"/>
    <col min="12281" max="12282" width="16.28515625" style="1" customWidth="1"/>
    <col min="12283" max="12284" width="16.140625" style="1" customWidth="1"/>
    <col min="12285" max="12286" width="18" style="1" customWidth="1"/>
    <col min="12287" max="12290" width="15.7109375" style="1" customWidth="1"/>
    <col min="12291" max="12291" width="15.140625" style="1" customWidth="1"/>
    <col min="12292" max="12292" width="16.42578125" style="1" customWidth="1"/>
    <col min="12293" max="12294" width="15.140625" style="1" customWidth="1"/>
    <col min="12295" max="12297" width="0" style="1" hidden="1" customWidth="1"/>
    <col min="12298" max="12302" width="15.140625" style="1" customWidth="1"/>
    <col min="12303" max="12303" width="18.7109375" style="1" customWidth="1"/>
    <col min="12304" max="12534" width="9.140625" style="1"/>
    <col min="12535" max="12535" width="10.28515625" style="1" customWidth="1"/>
    <col min="12536" max="12536" width="38.42578125" style="1" customWidth="1"/>
    <col min="12537" max="12538" width="16.28515625" style="1" customWidth="1"/>
    <col min="12539" max="12540" width="16.140625" style="1" customWidth="1"/>
    <col min="12541" max="12542" width="18" style="1" customWidth="1"/>
    <col min="12543" max="12546" width="15.7109375" style="1" customWidth="1"/>
    <col min="12547" max="12547" width="15.140625" style="1" customWidth="1"/>
    <col min="12548" max="12548" width="16.42578125" style="1" customWidth="1"/>
    <col min="12549" max="12550" width="15.140625" style="1" customWidth="1"/>
    <col min="12551" max="12553" width="0" style="1" hidden="1" customWidth="1"/>
    <col min="12554" max="12558" width="15.140625" style="1" customWidth="1"/>
    <col min="12559" max="12559" width="18.7109375" style="1" customWidth="1"/>
    <col min="12560" max="12790" width="9.140625" style="1"/>
    <col min="12791" max="12791" width="10.28515625" style="1" customWidth="1"/>
    <col min="12792" max="12792" width="38.42578125" style="1" customWidth="1"/>
    <col min="12793" max="12794" width="16.28515625" style="1" customWidth="1"/>
    <col min="12795" max="12796" width="16.140625" style="1" customWidth="1"/>
    <col min="12797" max="12798" width="18" style="1" customWidth="1"/>
    <col min="12799" max="12802" width="15.7109375" style="1" customWidth="1"/>
    <col min="12803" max="12803" width="15.140625" style="1" customWidth="1"/>
    <col min="12804" max="12804" width="16.42578125" style="1" customWidth="1"/>
    <col min="12805" max="12806" width="15.140625" style="1" customWidth="1"/>
    <col min="12807" max="12809" width="0" style="1" hidden="1" customWidth="1"/>
    <col min="12810" max="12814" width="15.140625" style="1" customWidth="1"/>
    <col min="12815" max="12815" width="18.7109375" style="1" customWidth="1"/>
    <col min="12816" max="13046" width="9.140625" style="1"/>
    <col min="13047" max="13047" width="10.28515625" style="1" customWidth="1"/>
    <col min="13048" max="13048" width="38.42578125" style="1" customWidth="1"/>
    <col min="13049" max="13050" width="16.28515625" style="1" customWidth="1"/>
    <col min="13051" max="13052" width="16.140625" style="1" customWidth="1"/>
    <col min="13053" max="13054" width="18" style="1" customWidth="1"/>
    <col min="13055" max="13058" width="15.7109375" style="1" customWidth="1"/>
    <col min="13059" max="13059" width="15.140625" style="1" customWidth="1"/>
    <col min="13060" max="13060" width="16.42578125" style="1" customWidth="1"/>
    <col min="13061" max="13062" width="15.140625" style="1" customWidth="1"/>
    <col min="13063" max="13065" width="0" style="1" hidden="1" customWidth="1"/>
    <col min="13066" max="13070" width="15.140625" style="1" customWidth="1"/>
    <col min="13071" max="13071" width="18.7109375" style="1" customWidth="1"/>
    <col min="13072" max="13302" width="9.140625" style="1"/>
    <col min="13303" max="13303" width="10.28515625" style="1" customWidth="1"/>
    <col min="13304" max="13304" width="38.42578125" style="1" customWidth="1"/>
    <col min="13305" max="13306" width="16.28515625" style="1" customWidth="1"/>
    <col min="13307" max="13308" width="16.140625" style="1" customWidth="1"/>
    <col min="13309" max="13310" width="18" style="1" customWidth="1"/>
    <col min="13311" max="13314" width="15.7109375" style="1" customWidth="1"/>
    <col min="13315" max="13315" width="15.140625" style="1" customWidth="1"/>
    <col min="13316" max="13316" width="16.42578125" style="1" customWidth="1"/>
    <col min="13317" max="13318" width="15.140625" style="1" customWidth="1"/>
    <col min="13319" max="13321" width="0" style="1" hidden="1" customWidth="1"/>
    <col min="13322" max="13326" width="15.140625" style="1" customWidth="1"/>
    <col min="13327" max="13327" width="18.7109375" style="1" customWidth="1"/>
    <col min="13328" max="13558" width="9.140625" style="1"/>
    <col min="13559" max="13559" width="10.28515625" style="1" customWidth="1"/>
    <col min="13560" max="13560" width="38.42578125" style="1" customWidth="1"/>
    <col min="13561" max="13562" width="16.28515625" style="1" customWidth="1"/>
    <col min="13563" max="13564" width="16.140625" style="1" customWidth="1"/>
    <col min="13565" max="13566" width="18" style="1" customWidth="1"/>
    <col min="13567" max="13570" width="15.7109375" style="1" customWidth="1"/>
    <col min="13571" max="13571" width="15.140625" style="1" customWidth="1"/>
    <col min="13572" max="13572" width="16.42578125" style="1" customWidth="1"/>
    <col min="13573" max="13574" width="15.140625" style="1" customWidth="1"/>
    <col min="13575" max="13577" width="0" style="1" hidden="1" customWidth="1"/>
    <col min="13578" max="13582" width="15.140625" style="1" customWidth="1"/>
    <col min="13583" max="13583" width="18.7109375" style="1" customWidth="1"/>
    <col min="13584" max="13814" width="9.140625" style="1"/>
    <col min="13815" max="13815" width="10.28515625" style="1" customWidth="1"/>
    <col min="13816" max="13816" width="38.42578125" style="1" customWidth="1"/>
    <col min="13817" max="13818" width="16.28515625" style="1" customWidth="1"/>
    <col min="13819" max="13820" width="16.140625" style="1" customWidth="1"/>
    <col min="13821" max="13822" width="18" style="1" customWidth="1"/>
    <col min="13823" max="13826" width="15.7109375" style="1" customWidth="1"/>
    <col min="13827" max="13827" width="15.140625" style="1" customWidth="1"/>
    <col min="13828" max="13828" width="16.42578125" style="1" customWidth="1"/>
    <col min="13829" max="13830" width="15.140625" style="1" customWidth="1"/>
    <col min="13831" max="13833" width="0" style="1" hidden="1" customWidth="1"/>
    <col min="13834" max="13838" width="15.140625" style="1" customWidth="1"/>
    <col min="13839" max="13839" width="18.7109375" style="1" customWidth="1"/>
    <col min="13840" max="14070" width="9.140625" style="1"/>
    <col min="14071" max="14071" width="10.28515625" style="1" customWidth="1"/>
    <col min="14072" max="14072" width="38.42578125" style="1" customWidth="1"/>
    <col min="14073" max="14074" width="16.28515625" style="1" customWidth="1"/>
    <col min="14075" max="14076" width="16.140625" style="1" customWidth="1"/>
    <col min="14077" max="14078" width="18" style="1" customWidth="1"/>
    <col min="14079" max="14082" width="15.7109375" style="1" customWidth="1"/>
    <col min="14083" max="14083" width="15.140625" style="1" customWidth="1"/>
    <col min="14084" max="14084" width="16.42578125" style="1" customWidth="1"/>
    <col min="14085" max="14086" width="15.140625" style="1" customWidth="1"/>
    <col min="14087" max="14089" width="0" style="1" hidden="1" customWidth="1"/>
    <col min="14090" max="14094" width="15.140625" style="1" customWidth="1"/>
    <col min="14095" max="14095" width="18.7109375" style="1" customWidth="1"/>
    <col min="14096" max="14326" width="9.140625" style="1"/>
    <col min="14327" max="14327" width="10.28515625" style="1" customWidth="1"/>
    <col min="14328" max="14328" width="38.42578125" style="1" customWidth="1"/>
    <col min="14329" max="14330" width="16.28515625" style="1" customWidth="1"/>
    <col min="14331" max="14332" width="16.140625" style="1" customWidth="1"/>
    <col min="14333" max="14334" width="18" style="1" customWidth="1"/>
    <col min="14335" max="14338" width="15.7109375" style="1" customWidth="1"/>
    <col min="14339" max="14339" width="15.140625" style="1" customWidth="1"/>
    <col min="14340" max="14340" width="16.42578125" style="1" customWidth="1"/>
    <col min="14341" max="14342" width="15.140625" style="1" customWidth="1"/>
    <col min="14343" max="14345" width="0" style="1" hidden="1" customWidth="1"/>
    <col min="14346" max="14350" width="15.140625" style="1" customWidth="1"/>
    <col min="14351" max="14351" width="18.7109375" style="1" customWidth="1"/>
    <col min="14352" max="14582" width="9.140625" style="1"/>
    <col min="14583" max="14583" width="10.28515625" style="1" customWidth="1"/>
    <col min="14584" max="14584" width="38.42578125" style="1" customWidth="1"/>
    <col min="14585" max="14586" width="16.28515625" style="1" customWidth="1"/>
    <col min="14587" max="14588" width="16.140625" style="1" customWidth="1"/>
    <col min="14589" max="14590" width="18" style="1" customWidth="1"/>
    <col min="14591" max="14594" width="15.7109375" style="1" customWidth="1"/>
    <col min="14595" max="14595" width="15.140625" style="1" customWidth="1"/>
    <col min="14596" max="14596" width="16.42578125" style="1" customWidth="1"/>
    <col min="14597" max="14598" width="15.140625" style="1" customWidth="1"/>
    <col min="14599" max="14601" width="0" style="1" hidden="1" customWidth="1"/>
    <col min="14602" max="14606" width="15.140625" style="1" customWidth="1"/>
    <col min="14607" max="14607" width="18.7109375" style="1" customWidth="1"/>
    <col min="14608" max="14838" width="9.140625" style="1"/>
    <col min="14839" max="14839" width="10.28515625" style="1" customWidth="1"/>
    <col min="14840" max="14840" width="38.42578125" style="1" customWidth="1"/>
    <col min="14841" max="14842" width="16.28515625" style="1" customWidth="1"/>
    <col min="14843" max="14844" width="16.140625" style="1" customWidth="1"/>
    <col min="14845" max="14846" width="18" style="1" customWidth="1"/>
    <col min="14847" max="14850" width="15.7109375" style="1" customWidth="1"/>
    <col min="14851" max="14851" width="15.140625" style="1" customWidth="1"/>
    <col min="14852" max="14852" width="16.42578125" style="1" customWidth="1"/>
    <col min="14853" max="14854" width="15.140625" style="1" customWidth="1"/>
    <col min="14855" max="14857" width="0" style="1" hidden="1" customWidth="1"/>
    <col min="14858" max="14862" width="15.140625" style="1" customWidth="1"/>
    <col min="14863" max="14863" width="18.7109375" style="1" customWidth="1"/>
    <col min="14864" max="15094" width="9.140625" style="1"/>
    <col min="15095" max="15095" width="10.28515625" style="1" customWidth="1"/>
    <col min="15096" max="15096" width="38.42578125" style="1" customWidth="1"/>
    <col min="15097" max="15098" width="16.28515625" style="1" customWidth="1"/>
    <col min="15099" max="15100" width="16.140625" style="1" customWidth="1"/>
    <col min="15101" max="15102" width="18" style="1" customWidth="1"/>
    <col min="15103" max="15106" width="15.7109375" style="1" customWidth="1"/>
    <col min="15107" max="15107" width="15.140625" style="1" customWidth="1"/>
    <col min="15108" max="15108" width="16.42578125" style="1" customWidth="1"/>
    <col min="15109" max="15110" width="15.140625" style="1" customWidth="1"/>
    <col min="15111" max="15113" width="0" style="1" hidden="1" customWidth="1"/>
    <col min="15114" max="15118" width="15.140625" style="1" customWidth="1"/>
    <col min="15119" max="15119" width="18.7109375" style="1" customWidth="1"/>
    <col min="15120" max="15350" width="9.140625" style="1"/>
    <col min="15351" max="15351" width="10.28515625" style="1" customWidth="1"/>
    <col min="15352" max="15352" width="38.42578125" style="1" customWidth="1"/>
    <col min="15353" max="15354" width="16.28515625" style="1" customWidth="1"/>
    <col min="15355" max="15356" width="16.140625" style="1" customWidth="1"/>
    <col min="15357" max="15358" width="18" style="1" customWidth="1"/>
    <col min="15359" max="15362" width="15.7109375" style="1" customWidth="1"/>
    <col min="15363" max="15363" width="15.140625" style="1" customWidth="1"/>
    <col min="15364" max="15364" width="16.42578125" style="1" customWidth="1"/>
    <col min="15365" max="15366" width="15.140625" style="1" customWidth="1"/>
    <col min="15367" max="15369" width="0" style="1" hidden="1" customWidth="1"/>
    <col min="15370" max="15374" width="15.140625" style="1" customWidth="1"/>
    <col min="15375" max="15375" width="18.7109375" style="1" customWidth="1"/>
    <col min="15376" max="15606" width="9.140625" style="1"/>
    <col min="15607" max="15607" width="10.28515625" style="1" customWidth="1"/>
    <col min="15608" max="15608" width="38.42578125" style="1" customWidth="1"/>
    <col min="15609" max="15610" width="16.28515625" style="1" customWidth="1"/>
    <col min="15611" max="15612" width="16.140625" style="1" customWidth="1"/>
    <col min="15613" max="15614" width="18" style="1" customWidth="1"/>
    <col min="15615" max="15618" width="15.7109375" style="1" customWidth="1"/>
    <col min="15619" max="15619" width="15.140625" style="1" customWidth="1"/>
    <col min="15620" max="15620" width="16.42578125" style="1" customWidth="1"/>
    <col min="15621" max="15622" width="15.140625" style="1" customWidth="1"/>
    <col min="15623" max="15625" width="0" style="1" hidden="1" customWidth="1"/>
    <col min="15626" max="15630" width="15.140625" style="1" customWidth="1"/>
    <col min="15631" max="15631" width="18.7109375" style="1" customWidth="1"/>
    <col min="15632" max="15862" width="9.140625" style="1"/>
    <col min="15863" max="15863" width="10.28515625" style="1" customWidth="1"/>
    <col min="15864" max="15864" width="38.42578125" style="1" customWidth="1"/>
    <col min="15865" max="15866" width="16.28515625" style="1" customWidth="1"/>
    <col min="15867" max="15868" width="16.140625" style="1" customWidth="1"/>
    <col min="15869" max="15870" width="18" style="1" customWidth="1"/>
    <col min="15871" max="15874" width="15.7109375" style="1" customWidth="1"/>
    <col min="15875" max="15875" width="15.140625" style="1" customWidth="1"/>
    <col min="15876" max="15876" width="16.42578125" style="1" customWidth="1"/>
    <col min="15877" max="15878" width="15.140625" style="1" customWidth="1"/>
    <col min="15879" max="15881" width="0" style="1" hidden="1" customWidth="1"/>
    <col min="15882" max="15886" width="15.140625" style="1" customWidth="1"/>
    <col min="15887" max="15887" width="18.7109375" style="1" customWidth="1"/>
    <col min="15888" max="16118" width="9.140625" style="1"/>
    <col min="16119" max="16119" width="10.28515625" style="1" customWidth="1"/>
    <col min="16120" max="16120" width="38.42578125" style="1" customWidth="1"/>
    <col min="16121" max="16122" width="16.28515625" style="1" customWidth="1"/>
    <col min="16123" max="16124" width="16.140625" style="1" customWidth="1"/>
    <col min="16125" max="16126" width="18" style="1" customWidth="1"/>
    <col min="16127" max="16130" width="15.7109375" style="1" customWidth="1"/>
    <col min="16131" max="16131" width="15.140625" style="1" customWidth="1"/>
    <col min="16132" max="16132" width="16.42578125" style="1" customWidth="1"/>
    <col min="16133" max="16134" width="15.140625" style="1" customWidth="1"/>
    <col min="16135" max="16137" width="0" style="1" hidden="1" customWidth="1"/>
    <col min="16138" max="16142" width="15.140625" style="1" customWidth="1"/>
    <col min="16143" max="16143" width="18.7109375" style="1" customWidth="1"/>
    <col min="16144" max="16384" width="9.140625" style="1"/>
  </cols>
  <sheetData>
    <row r="1" spans="1:17" ht="43.5" customHeight="1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6</v>
      </c>
      <c r="H1" s="30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14"/>
      <c r="P1" s="14"/>
      <c r="Q1" s="14"/>
    </row>
    <row r="2" spans="1:17" ht="13.5" customHeight="1">
      <c r="A2" s="31">
        <v>92321</v>
      </c>
      <c r="B2" s="24" t="s">
        <v>18</v>
      </c>
      <c r="C2" s="21">
        <v>24897760</v>
      </c>
      <c r="D2" s="21">
        <v>24897760</v>
      </c>
      <c r="E2" s="32"/>
      <c r="F2" s="20">
        <f>D2+E2</f>
        <v>24897760</v>
      </c>
      <c r="G2" s="21">
        <v>1244888</v>
      </c>
      <c r="H2" s="32">
        <v>1917128</v>
      </c>
      <c r="I2" s="21">
        <v>2041616</v>
      </c>
      <c r="J2" s="21">
        <v>1892230</v>
      </c>
      <c r="K2" s="21">
        <v>2016719</v>
      </c>
      <c r="L2" s="21">
        <v>2016719</v>
      </c>
      <c r="M2" s="21">
        <v>1892230</v>
      </c>
      <c r="N2" s="43">
        <f>SUM(G2:M2)</f>
        <v>13021530</v>
      </c>
      <c r="O2" s="2" t="e">
        <f>#REF!-N2</f>
        <v>#REF!</v>
      </c>
      <c r="P2" s="2" t="e">
        <f>O2*0.138</f>
        <v>#REF!</v>
      </c>
      <c r="Q2" s="2" t="e">
        <f>O2-P2</f>
        <v>#REF!</v>
      </c>
    </row>
    <row r="3" spans="1:17" ht="14.25" customHeight="1">
      <c r="A3" s="31">
        <v>92323</v>
      </c>
      <c r="B3" s="33" t="s">
        <v>19</v>
      </c>
      <c r="C3" s="21">
        <v>49903568</v>
      </c>
      <c r="D3" s="21">
        <v>49903568</v>
      </c>
      <c r="E3" s="34"/>
      <c r="F3" s="20">
        <f>D3+E3</f>
        <v>49903568</v>
      </c>
      <c r="G3" s="21">
        <v>2495178</v>
      </c>
      <c r="H3" s="21">
        <v>3842575</v>
      </c>
      <c r="I3" s="21">
        <v>4092093</v>
      </c>
      <c r="J3" s="21">
        <v>3792671</v>
      </c>
      <c r="K3" s="21">
        <v>4042189</v>
      </c>
      <c r="L3" s="21">
        <v>4042189</v>
      </c>
      <c r="M3" s="21">
        <v>3792671</v>
      </c>
      <c r="N3" s="43">
        <f>SUM(G3:M3)</f>
        <v>26099566</v>
      </c>
      <c r="O3" s="2" t="e">
        <f>#REF!-N3</f>
        <v>#REF!</v>
      </c>
      <c r="P3" s="2" t="e">
        <f t="shared" ref="P3:P10" si="0">O3*0.138</f>
        <v>#REF!</v>
      </c>
      <c r="Q3" s="2" t="e">
        <f t="shared" ref="Q3:Q10" si="1">O3-P3</f>
        <v>#REF!</v>
      </c>
    </row>
    <row r="4" spans="1:17" ht="18.75" customHeight="1">
      <c r="A4" s="59" t="s">
        <v>20</v>
      </c>
      <c r="B4" s="59"/>
      <c r="C4" s="22">
        <f>SUM(C2:C3)</f>
        <v>74801328</v>
      </c>
      <c r="D4" s="22">
        <f>SUM(D2:D3)</f>
        <v>74801328</v>
      </c>
      <c r="E4" s="22">
        <f t="shared" ref="E4:N4" si="2">SUM(E2:E3)</f>
        <v>0</v>
      </c>
      <c r="F4" s="22">
        <f t="shared" si="2"/>
        <v>74801328</v>
      </c>
      <c r="G4" s="22">
        <f t="shared" si="2"/>
        <v>3740066</v>
      </c>
      <c r="H4" s="22">
        <f t="shared" si="2"/>
        <v>5759703</v>
      </c>
      <c r="I4" s="22">
        <f t="shared" si="2"/>
        <v>6133709</v>
      </c>
      <c r="J4" s="22">
        <f>SUM(J2:J3)</f>
        <v>5684901</v>
      </c>
      <c r="K4" s="22">
        <f>SUM(K2:K3)</f>
        <v>6058908</v>
      </c>
      <c r="L4" s="22">
        <f>SUM(L2:L3)</f>
        <v>6058908</v>
      </c>
      <c r="M4" s="22">
        <f t="shared" si="2"/>
        <v>5684901</v>
      </c>
      <c r="N4" s="22">
        <f t="shared" si="2"/>
        <v>39121096</v>
      </c>
      <c r="O4" s="2" t="e">
        <f>#REF!-N4</f>
        <v>#REF!</v>
      </c>
      <c r="P4" s="2" t="e">
        <f t="shared" si="0"/>
        <v>#REF!</v>
      </c>
      <c r="Q4" s="2" t="e">
        <f t="shared" si="1"/>
        <v>#REF!</v>
      </c>
    </row>
    <row r="5" spans="1:17" ht="14.25" customHeight="1">
      <c r="A5" s="31">
        <v>942211</v>
      </c>
      <c r="B5" s="24" t="s">
        <v>21</v>
      </c>
      <c r="C5" s="21">
        <v>12236424</v>
      </c>
      <c r="D5" s="21">
        <v>12236424</v>
      </c>
      <c r="E5" s="21"/>
      <c r="F5" s="20">
        <f>D5+E5</f>
        <v>12236424</v>
      </c>
      <c r="G5" s="21">
        <v>611821</v>
      </c>
      <c r="H5" s="21">
        <v>942204</v>
      </c>
      <c r="I5" s="21">
        <v>1003386</v>
      </c>
      <c r="J5" s="21">
        <v>929968</v>
      </c>
      <c r="K5" s="21">
        <v>991150</v>
      </c>
      <c r="L5" s="21">
        <v>991150</v>
      </c>
      <c r="M5" s="21">
        <v>929968</v>
      </c>
      <c r="N5" s="43">
        <f>SUM(G5:M5)</f>
        <v>6399647</v>
      </c>
      <c r="O5" s="2" t="e">
        <f>#REF!-N5</f>
        <v>#REF!</v>
      </c>
      <c r="P5" s="2" t="e">
        <f t="shared" si="0"/>
        <v>#REF!</v>
      </c>
      <c r="Q5" s="2" t="e">
        <f t="shared" si="1"/>
        <v>#REF!</v>
      </c>
    </row>
    <row r="6" spans="1:17" ht="13.5" customHeight="1">
      <c r="A6" s="31">
        <v>942212</v>
      </c>
      <c r="B6" s="35" t="s">
        <v>32</v>
      </c>
      <c r="C6" s="21">
        <v>38384358</v>
      </c>
      <c r="D6" s="21">
        <v>38384358</v>
      </c>
      <c r="E6" s="21"/>
      <c r="F6" s="20">
        <f>D6+E6</f>
        <v>38384358</v>
      </c>
      <c r="G6" s="21">
        <v>1919218</v>
      </c>
      <c r="H6" s="21">
        <v>2955595</v>
      </c>
      <c r="I6" s="21">
        <v>3147517</v>
      </c>
      <c r="J6" s="21">
        <v>2917212</v>
      </c>
      <c r="K6" s="21">
        <v>3109134</v>
      </c>
      <c r="L6" s="21">
        <v>3109134</v>
      </c>
      <c r="M6" s="21">
        <v>2917212</v>
      </c>
      <c r="N6" s="43">
        <f>SUM(G6:M6)</f>
        <v>20075022</v>
      </c>
      <c r="O6" s="2" t="e">
        <f>#REF!-N6</f>
        <v>#REF!</v>
      </c>
      <c r="P6" s="2" t="e">
        <f t="shared" si="0"/>
        <v>#REF!</v>
      </c>
      <c r="Q6" s="2" t="e">
        <f t="shared" si="1"/>
        <v>#REF!</v>
      </c>
    </row>
    <row r="7" spans="1:17" s="4" customFormat="1" ht="20.25" customHeight="1">
      <c r="A7" s="59" t="s">
        <v>22</v>
      </c>
      <c r="B7" s="59"/>
      <c r="C7" s="22">
        <f t="shared" ref="C7:N7" si="3">SUM(C5:C6)</f>
        <v>50620782</v>
      </c>
      <c r="D7" s="22">
        <f t="shared" ref="D7" si="4">SUM(D5:D6)</f>
        <v>50620782</v>
      </c>
      <c r="E7" s="22">
        <f t="shared" si="3"/>
        <v>0</v>
      </c>
      <c r="F7" s="22">
        <f t="shared" si="3"/>
        <v>50620782</v>
      </c>
      <c r="G7" s="22">
        <f t="shared" si="3"/>
        <v>2531039</v>
      </c>
      <c r="H7" s="22">
        <f t="shared" si="3"/>
        <v>3897799</v>
      </c>
      <c r="I7" s="22">
        <f t="shared" si="3"/>
        <v>4150903</v>
      </c>
      <c r="J7" s="22">
        <f t="shared" si="3"/>
        <v>3847180</v>
      </c>
      <c r="K7" s="22">
        <f t="shared" si="3"/>
        <v>4100284</v>
      </c>
      <c r="L7" s="22">
        <f t="shared" si="3"/>
        <v>4100284</v>
      </c>
      <c r="M7" s="22">
        <f t="shared" si="3"/>
        <v>3847180</v>
      </c>
      <c r="N7" s="22">
        <f t="shared" si="3"/>
        <v>26474669</v>
      </c>
      <c r="O7" s="3" t="e">
        <f>#REF!-N7</f>
        <v>#REF!</v>
      </c>
      <c r="P7" s="3" t="e">
        <f t="shared" si="0"/>
        <v>#REF!</v>
      </c>
      <c r="Q7" s="3" t="e">
        <f t="shared" si="1"/>
        <v>#REF!</v>
      </c>
    </row>
    <row r="8" spans="1:17" ht="24.75" customHeight="1">
      <c r="A8" s="17">
        <v>9422212</v>
      </c>
      <c r="B8" s="36" t="s">
        <v>52</v>
      </c>
      <c r="C8" s="21">
        <v>69300</v>
      </c>
      <c r="D8" s="21">
        <v>69300</v>
      </c>
      <c r="E8" s="21"/>
      <c r="F8" s="20">
        <f t="shared" ref="F8:F9" si="5">E8+D8</f>
        <v>69300</v>
      </c>
      <c r="G8" s="21">
        <v>3465</v>
      </c>
      <c r="H8" s="21">
        <v>5336</v>
      </c>
      <c r="I8" s="21">
        <v>5683</v>
      </c>
      <c r="J8" s="21">
        <v>5267</v>
      </c>
      <c r="K8" s="21">
        <v>5613</v>
      </c>
      <c r="L8" s="21">
        <v>5613</v>
      </c>
      <c r="M8" s="21">
        <v>5267</v>
      </c>
      <c r="N8" s="43">
        <f t="shared" ref="N8:N9" si="6">SUM(G8:M8)</f>
        <v>36244</v>
      </c>
      <c r="O8" s="2" t="e">
        <f>#REF!-N8</f>
        <v>#REF!</v>
      </c>
      <c r="P8" s="2" t="e">
        <f t="shared" si="0"/>
        <v>#REF!</v>
      </c>
      <c r="Q8" s="2" t="e">
        <f t="shared" si="1"/>
        <v>#REF!</v>
      </c>
    </row>
    <row r="9" spans="1:17" ht="27.75" customHeight="1">
      <c r="A9" s="17">
        <v>9422214</v>
      </c>
      <c r="B9" s="37" t="s">
        <v>43</v>
      </c>
      <c r="C9" s="21">
        <v>2380000</v>
      </c>
      <c r="D9" s="21">
        <v>2380000</v>
      </c>
      <c r="E9" s="21"/>
      <c r="F9" s="20">
        <f t="shared" si="5"/>
        <v>2380000</v>
      </c>
      <c r="G9" s="21">
        <v>119000</v>
      </c>
      <c r="H9" s="21">
        <v>183260</v>
      </c>
      <c r="I9" s="21">
        <v>195160</v>
      </c>
      <c r="J9" s="21">
        <v>180880</v>
      </c>
      <c r="K9" s="21">
        <v>192780</v>
      </c>
      <c r="L9" s="21">
        <v>192780</v>
      </c>
      <c r="M9" s="21">
        <v>180880</v>
      </c>
      <c r="N9" s="43">
        <f t="shared" si="6"/>
        <v>1244740</v>
      </c>
      <c r="O9" s="2" t="e">
        <f>#REF!-N9</f>
        <v>#REF!</v>
      </c>
      <c r="P9" s="2" t="e">
        <f t="shared" si="0"/>
        <v>#REF!</v>
      </c>
      <c r="Q9" s="2" t="e">
        <f t="shared" si="1"/>
        <v>#REF!</v>
      </c>
    </row>
    <row r="10" spans="1:17" s="4" customFormat="1" ht="24.75" customHeight="1">
      <c r="A10" s="59" t="s">
        <v>44</v>
      </c>
      <c r="B10" s="59"/>
      <c r="C10" s="22">
        <f>SUM(C8:C9)</f>
        <v>2449300</v>
      </c>
      <c r="D10" s="22">
        <f>SUM(D8:D9)</f>
        <v>2449300</v>
      </c>
      <c r="E10" s="22">
        <f t="shared" ref="E10:I10" si="7">SUM(E8:E9)</f>
        <v>0</v>
      </c>
      <c r="F10" s="22">
        <f t="shared" si="7"/>
        <v>2449300</v>
      </c>
      <c r="G10" s="22">
        <f t="shared" si="7"/>
        <v>122465</v>
      </c>
      <c r="H10" s="22">
        <f t="shared" si="7"/>
        <v>188596</v>
      </c>
      <c r="I10" s="22">
        <f t="shared" si="7"/>
        <v>200843</v>
      </c>
      <c r="J10" s="22">
        <f t="shared" ref="J10" si="8">SUM(J8:J9)</f>
        <v>186147</v>
      </c>
      <c r="K10" s="22">
        <f t="shared" ref="K10" si="9">SUM(K8:K9)</f>
        <v>198393</v>
      </c>
      <c r="L10" s="22">
        <f t="shared" ref="L10" si="10">SUM(L8:L9)</f>
        <v>198393</v>
      </c>
      <c r="M10" s="22">
        <f t="shared" ref="M10" si="11">SUM(M8:M9)</f>
        <v>186147</v>
      </c>
      <c r="N10" s="22">
        <f t="shared" ref="N10" si="12">SUM(N8:N9)</f>
        <v>1280984</v>
      </c>
      <c r="O10" s="3" t="e">
        <f>#REF!-N10</f>
        <v>#REF!</v>
      </c>
      <c r="P10" s="3" t="e">
        <f t="shared" si="0"/>
        <v>#REF!</v>
      </c>
      <c r="Q10" s="3" t="e">
        <f t="shared" si="1"/>
        <v>#REF!</v>
      </c>
    </row>
    <row r="11" spans="1:17" ht="18" customHeight="1">
      <c r="A11" s="31">
        <v>9422221</v>
      </c>
      <c r="B11" s="38" t="s">
        <v>23</v>
      </c>
      <c r="C11" s="21">
        <v>2986200</v>
      </c>
      <c r="D11" s="21">
        <v>2986200</v>
      </c>
      <c r="E11" s="21"/>
      <c r="F11" s="20">
        <f>E11+D11</f>
        <v>2986200</v>
      </c>
      <c r="G11" s="21"/>
      <c r="H11" s="21">
        <v>251640</v>
      </c>
      <c r="I11" s="21">
        <v>241920</v>
      </c>
      <c r="J11" s="21">
        <v>297900</v>
      </c>
      <c r="K11" s="21">
        <v>318060</v>
      </c>
      <c r="L11" s="21">
        <v>314370</v>
      </c>
      <c r="M11" s="21">
        <v>329850</v>
      </c>
      <c r="N11" s="43">
        <f t="shared" ref="N11:N17" si="13">SUM(G11:M11)</f>
        <v>1753740</v>
      </c>
      <c r="O11" s="2"/>
      <c r="P11" s="2"/>
      <c r="Q11" s="2"/>
    </row>
    <row r="12" spans="1:17" ht="15.75" customHeight="1">
      <c r="A12" s="31">
        <v>9422221</v>
      </c>
      <c r="B12" s="38" t="s">
        <v>39</v>
      </c>
      <c r="C12" s="21">
        <v>4344996</v>
      </c>
      <c r="D12" s="21">
        <v>4344996</v>
      </c>
      <c r="E12" s="21"/>
      <c r="F12" s="20">
        <f t="shared" ref="F12:F17" si="14">E12+D12</f>
        <v>4344996</v>
      </c>
      <c r="G12" s="21"/>
      <c r="H12" s="21">
        <v>317192</v>
      </c>
      <c r="I12" s="21">
        <v>317192</v>
      </c>
      <c r="J12" s="21">
        <v>317192</v>
      </c>
      <c r="K12" s="21">
        <v>331043</v>
      </c>
      <c r="L12" s="21">
        <v>229725</v>
      </c>
      <c r="M12" s="21">
        <v>206640</v>
      </c>
      <c r="N12" s="43">
        <f t="shared" si="13"/>
        <v>1718984</v>
      </c>
      <c r="O12" s="2"/>
      <c r="P12" s="2"/>
      <c r="Q12" s="2"/>
    </row>
    <row r="13" spans="1:17" ht="15.75" customHeight="1">
      <c r="A13" s="31">
        <v>9422221</v>
      </c>
      <c r="B13" s="33" t="s">
        <v>24</v>
      </c>
      <c r="C13" s="21">
        <v>4049834</v>
      </c>
      <c r="D13" s="21">
        <v>4049834</v>
      </c>
      <c r="E13" s="21"/>
      <c r="F13" s="20">
        <f t="shared" si="14"/>
        <v>4049834</v>
      </c>
      <c r="G13" s="21"/>
      <c r="H13" s="21">
        <v>386834</v>
      </c>
      <c r="I13" s="21">
        <v>311963</v>
      </c>
      <c r="J13" s="21">
        <v>255396</v>
      </c>
      <c r="K13" s="21">
        <v>283200</v>
      </c>
      <c r="L13" s="21">
        <v>283200</v>
      </c>
      <c r="M13" s="21">
        <v>283200</v>
      </c>
      <c r="N13" s="43">
        <f t="shared" si="13"/>
        <v>1803793</v>
      </c>
      <c r="O13" s="2"/>
    </row>
    <row r="14" spans="1:17" ht="17.25" customHeight="1">
      <c r="A14" s="31">
        <v>9422221</v>
      </c>
      <c r="B14" s="33" t="s">
        <v>33</v>
      </c>
      <c r="C14" s="21"/>
      <c r="D14" s="21"/>
      <c r="E14" s="21"/>
      <c r="F14" s="20">
        <f t="shared" si="14"/>
        <v>0</v>
      </c>
      <c r="G14" s="21"/>
      <c r="H14" s="21"/>
      <c r="I14" s="21"/>
      <c r="J14" s="21"/>
      <c r="K14" s="21"/>
      <c r="L14" s="21"/>
      <c r="M14" s="21"/>
      <c r="N14" s="43">
        <f t="shared" si="13"/>
        <v>0</v>
      </c>
      <c r="O14" s="2"/>
    </row>
    <row r="15" spans="1:17" ht="17.25" customHeight="1">
      <c r="A15" s="31">
        <v>9422221</v>
      </c>
      <c r="B15" s="33" t="s">
        <v>25</v>
      </c>
      <c r="C15" s="21">
        <v>1185030</v>
      </c>
      <c r="D15" s="21">
        <v>1185030</v>
      </c>
      <c r="E15" s="21"/>
      <c r="F15" s="20">
        <f t="shared" si="14"/>
        <v>1185030</v>
      </c>
      <c r="G15" s="21"/>
      <c r="H15" s="21">
        <v>115425</v>
      </c>
      <c r="I15" s="21">
        <v>82080</v>
      </c>
      <c r="J15" s="21">
        <v>82080</v>
      </c>
      <c r="K15" s="21">
        <v>105698</v>
      </c>
      <c r="L15" s="21">
        <v>91058</v>
      </c>
      <c r="M15" s="21">
        <v>91058</v>
      </c>
      <c r="N15" s="43">
        <f t="shared" si="13"/>
        <v>567399</v>
      </c>
      <c r="O15" s="2"/>
    </row>
    <row r="16" spans="1:17" ht="19.5" customHeight="1">
      <c r="A16" s="31">
        <v>9422221</v>
      </c>
      <c r="B16" s="33" t="s">
        <v>41</v>
      </c>
      <c r="C16" s="21">
        <v>9385512</v>
      </c>
      <c r="D16" s="21">
        <v>9385512</v>
      </c>
      <c r="E16" s="21"/>
      <c r="F16" s="20">
        <f t="shared" si="14"/>
        <v>9385512</v>
      </c>
      <c r="G16" s="21"/>
      <c r="H16" s="21">
        <v>666520</v>
      </c>
      <c r="I16" s="21">
        <v>552672</v>
      </c>
      <c r="J16" s="21">
        <v>609216</v>
      </c>
      <c r="K16" s="21">
        <v>650560</v>
      </c>
      <c r="L16" s="21">
        <v>756352</v>
      </c>
      <c r="M16" s="21">
        <v>780064</v>
      </c>
      <c r="N16" s="43">
        <f t="shared" si="13"/>
        <v>4015384</v>
      </c>
      <c r="O16" s="2"/>
    </row>
    <row r="17" spans="1:17" ht="16.5" customHeight="1">
      <c r="A17" s="31">
        <v>9422221</v>
      </c>
      <c r="B17" s="35" t="s">
        <v>42</v>
      </c>
      <c r="C17" s="21"/>
      <c r="D17" s="21">
        <v>20000</v>
      </c>
      <c r="E17" s="39"/>
      <c r="F17" s="20">
        <f t="shared" si="14"/>
        <v>20000</v>
      </c>
      <c r="G17" s="21"/>
      <c r="H17" s="21"/>
      <c r="I17" s="26"/>
      <c r="J17" s="21"/>
      <c r="K17" s="21"/>
      <c r="L17" s="21">
        <v>20000</v>
      </c>
      <c r="M17" s="21"/>
      <c r="N17" s="43">
        <f t="shared" si="13"/>
        <v>20000</v>
      </c>
      <c r="O17" s="2"/>
    </row>
    <row r="18" spans="1:17" s="4" customFormat="1" ht="19.5" customHeight="1">
      <c r="A18" s="58" t="s">
        <v>40</v>
      </c>
      <c r="B18" s="58"/>
      <c r="C18" s="22">
        <f t="shared" ref="C18:Q18" si="15">SUM(C11:C17)</f>
        <v>21951572</v>
      </c>
      <c r="D18" s="22">
        <f t="shared" si="15"/>
        <v>21971572</v>
      </c>
      <c r="E18" s="22">
        <f t="shared" si="15"/>
        <v>0</v>
      </c>
      <c r="F18" s="22">
        <f t="shared" si="15"/>
        <v>21971572</v>
      </c>
      <c r="G18" s="22">
        <f t="shared" si="15"/>
        <v>0</v>
      </c>
      <c r="H18" s="22">
        <f t="shared" si="15"/>
        <v>1737611</v>
      </c>
      <c r="I18" s="22">
        <f>SUM(I11:I17)</f>
        <v>1505827</v>
      </c>
      <c r="J18" s="22">
        <f t="shared" si="15"/>
        <v>1561784</v>
      </c>
      <c r="K18" s="22">
        <f>SUM(K11:K17)</f>
        <v>1688561</v>
      </c>
      <c r="L18" s="22">
        <f>SUM(L11:L17)</f>
        <v>1694705</v>
      </c>
      <c r="M18" s="22">
        <f t="shared" si="15"/>
        <v>1690812</v>
      </c>
      <c r="N18" s="22">
        <f t="shared" si="15"/>
        <v>9879300</v>
      </c>
      <c r="O18" s="15">
        <f t="shared" si="15"/>
        <v>0</v>
      </c>
      <c r="P18" s="12">
        <f t="shared" si="15"/>
        <v>0</v>
      </c>
      <c r="Q18" s="12">
        <f t="shared" si="15"/>
        <v>0</v>
      </c>
    </row>
    <row r="19" spans="1:17" ht="14.25" customHeight="1">
      <c r="A19" s="40">
        <v>942231</v>
      </c>
      <c r="B19" s="41" t="s">
        <v>26</v>
      </c>
      <c r="C19" s="42"/>
      <c r="D19" s="21"/>
      <c r="E19" s="21"/>
      <c r="F19" s="20">
        <f>E19+D19</f>
        <v>0</v>
      </c>
      <c r="G19" s="21"/>
      <c r="H19" s="25"/>
      <c r="I19" s="21"/>
      <c r="J19" s="21"/>
      <c r="K19" s="21"/>
      <c r="L19" s="21"/>
      <c r="M19" s="21"/>
      <c r="N19" s="43">
        <f t="shared" ref="N19:N23" si="16">SUM(G19:M19)</f>
        <v>0</v>
      </c>
      <c r="O19" s="2" t="e">
        <f>#REF!-N19</f>
        <v>#REF!</v>
      </c>
    </row>
    <row r="20" spans="1:17">
      <c r="A20" s="17">
        <v>9422311</v>
      </c>
      <c r="B20" s="35" t="s">
        <v>28</v>
      </c>
      <c r="C20" s="42"/>
      <c r="D20" s="43"/>
      <c r="E20" s="21">
        <v>35000</v>
      </c>
      <c r="F20" s="20">
        <f t="shared" ref="F20:F23" si="17">E20+D20</f>
        <v>35000</v>
      </c>
      <c r="G20" s="21"/>
      <c r="H20" s="25"/>
      <c r="I20" s="21"/>
      <c r="J20" s="21"/>
      <c r="K20" s="21"/>
      <c r="L20" s="21"/>
      <c r="M20" s="21">
        <v>35000</v>
      </c>
      <c r="N20" s="43">
        <f t="shared" si="16"/>
        <v>35000</v>
      </c>
      <c r="O20" s="2"/>
    </row>
    <row r="21" spans="1:17" ht="14.25" customHeight="1">
      <c r="A21" s="17">
        <v>9422312</v>
      </c>
      <c r="B21" s="18" t="s">
        <v>27</v>
      </c>
      <c r="C21" s="42"/>
      <c r="D21" s="21"/>
      <c r="E21" s="21">
        <v>140000</v>
      </c>
      <c r="F21" s="20">
        <f t="shared" si="17"/>
        <v>140000</v>
      </c>
      <c r="G21" s="32"/>
      <c r="H21" s="44"/>
      <c r="I21" s="21"/>
      <c r="J21" s="21"/>
      <c r="K21" s="21"/>
      <c r="L21" s="21"/>
      <c r="M21" s="21">
        <v>140000</v>
      </c>
      <c r="N21" s="43">
        <f t="shared" si="16"/>
        <v>140000</v>
      </c>
      <c r="O21" s="2" t="e">
        <f>#REF!-N21</f>
        <v>#REF!</v>
      </c>
    </row>
    <row r="22" spans="1:17" ht="14.25" customHeight="1">
      <c r="A22" s="17">
        <v>9422313</v>
      </c>
      <c r="B22" s="18" t="s">
        <v>47</v>
      </c>
      <c r="C22" s="19"/>
      <c r="D22" s="20">
        <v>65666</v>
      </c>
      <c r="E22" s="21"/>
      <c r="F22" s="20">
        <f t="shared" si="17"/>
        <v>65666</v>
      </c>
      <c r="G22" s="20"/>
      <c r="H22" s="21">
        <v>65666</v>
      </c>
      <c r="I22" s="20"/>
      <c r="J22" s="20"/>
      <c r="K22" s="21"/>
      <c r="L22" s="21"/>
      <c r="M22" s="21"/>
      <c r="N22" s="43">
        <f t="shared" si="16"/>
        <v>65666</v>
      </c>
      <c r="O22" s="2"/>
    </row>
    <row r="23" spans="1:17">
      <c r="A23" s="40">
        <v>942232</v>
      </c>
      <c r="B23" s="45" t="s">
        <v>46</v>
      </c>
      <c r="C23" s="19"/>
      <c r="D23" s="20"/>
      <c r="E23" s="20"/>
      <c r="F23" s="20">
        <f t="shared" si="17"/>
        <v>0</v>
      </c>
      <c r="G23" s="20"/>
      <c r="H23" s="46"/>
      <c r="I23" s="20"/>
      <c r="J23" s="20"/>
      <c r="K23" s="20"/>
      <c r="L23" s="21"/>
      <c r="M23" s="21"/>
      <c r="N23" s="43">
        <f t="shared" si="16"/>
        <v>0</v>
      </c>
      <c r="O23" s="2"/>
    </row>
    <row r="24" spans="1:17" s="5" customFormat="1" ht="20.25" customHeight="1">
      <c r="A24" s="58" t="s">
        <v>29</v>
      </c>
      <c r="B24" s="58"/>
      <c r="C24" s="22">
        <f t="shared" ref="C24:P24" si="18">SUM(C20:C23)</f>
        <v>0</v>
      </c>
      <c r="D24" s="22">
        <f t="shared" si="18"/>
        <v>65666</v>
      </c>
      <c r="E24" s="22">
        <f t="shared" si="18"/>
        <v>175000</v>
      </c>
      <c r="F24" s="22">
        <f t="shared" si="18"/>
        <v>240666</v>
      </c>
      <c r="G24" s="22">
        <f t="shared" si="18"/>
        <v>0</v>
      </c>
      <c r="H24" s="22">
        <f t="shared" si="18"/>
        <v>65666</v>
      </c>
      <c r="I24" s="22">
        <f t="shared" si="18"/>
        <v>0</v>
      </c>
      <c r="J24" s="22">
        <f t="shared" si="18"/>
        <v>0</v>
      </c>
      <c r="K24" s="22">
        <f t="shared" si="18"/>
        <v>0</v>
      </c>
      <c r="L24" s="22">
        <f t="shared" si="18"/>
        <v>0</v>
      </c>
      <c r="M24" s="22">
        <f t="shared" si="18"/>
        <v>175000</v>
      </c>
      <c r="N24" s="22">
        <f t="shared" si="18"/>
        <v>240666</v>
      </c>
      <c r="O24" s="15" t="e">
        <f t="shared" si="18"/>
        <v>#REF!</v>
      </c>
      <c r="P24" s="12">
        <f t="shared" si="18"/>
        <v>0</v>
      </c>
      <c r="Q24" s="4"/>
    </row>
    <row r="25" spans="1:17" s="6" customFormat="1" ht="14.25" customHeight="1">
      <c r="A25" s="17">
        <v>94426</v>
      </c>
      <c r="B25" s="18" t="s">
        <v>45</v>
      </c>
      <c r="C25" s="19"/>
      <c r="D25" s="20"/>
      <c r="E25" s="20"/>
      <c r="F25" s="20">
        <f t="shared" ref="F25" si="19">E25+D25</f>
        <v>0</v>
      </c>
      <c r="G25" s="20"/>
      <c r="H25" s="46"/>
      <c r="I25" s="20"/>
      <c r="J25" s="20"/>
      <c r="K25" s="20"/>
      <c r="L25" s="20"/>
      <c r="M25" s="20"/>
      <c r="N25" s="20">
        <f t="shared" ref="N25:N27" si="20">SUM(G25:M25)</f>
        <v>0</v>
      </c>
      <c r="O25" s="2"/>
    </row>
    <row r="26" spans="1:17" s="6" customFormat="1" ht="13.5" customHeight="1">
      <c r="A26" s="17">
        <v>944292</v>
      </c>
      <c r="B26" s="18" t="s">
        <v>48</v>
      </c>
      <c r="C26" s="19"/>
      <c r="D26" s="20">
        <v>2051050</v>
      </c>
      <c r="E26" s="20"/>
      <c r="F26" s="20">
        <f t="shared" ref="F26:F27" si="21">E26+D26</f>
        <v>2051050</v>
      </c>
      <c r="G26" s="20"/>
      <c r="H26" s="21"/>
      <c r="I26" s="20">
        <v>374269</v>
      </c>
      <c r="J26" s="20">
        <v>488061</v>
      </c>
      <c r="K26" s="20">
        <v>400812</v>
      </c>
      <c r="L26" s="20">
        <v>405257</v>
      </c>
      <c r="M26" s="20">
        <v>382651</v>
      </c>
      <c r="N26" s="20">
        <f t="shared" ref="N26" si="22">SUM(G26:M26)</f>
        <v>2051050</v>
      </c>
      <c r="O26" s="2"/>
    </row>
    <row r="27" spans="1:17" s="6" customFormat="1" ht="25.5" customHeight="1">
      <c r="A27" s="17">
        <v>944293</v>
      </c>
      <c r="B27" s="37" t="s">
        <v>50</v>
      </c>
      <c r="C27" s="25"/>
      <c r="D27" s="25"/>
      <c r="E27" s="21">
        <v>193856</v>
      </c>
      <c r="F27" s="20">
        <f t="shared" si="21"/>
        <v>193856</v>
      </c>
      <c r="G27" s="26"/>
      <c r="H27" s="26"/>
      <c r="I27" s="20">
        <v>193856</v>
      </c>
      <c r="J27" s="26"/>
      <c r="K27" s="20"/>
      <c r="L27" s="20"/>
      <c r="M27" s="20"/>
      <c r="N27" s="20">
        <f t="shared" si="20"/>
        <v>193856</v>
      </c>
      <c r="O27" s="2"/>
    </row>
    <row r="28" spans="1:17" s="7" customFormat="1" ht="18" customHeight="1">
      <c r="A28" s="58" t="s">
        <v>30</v>
      </c>
      <c r="B28" s="58"/>
      <c r="C28" s="22">
        <f t="shared" ref="C28:Q28" si="23">SUM(C25:C27)</f>
        <v>0</v>
      </c>
      <c r="D28" s="22">
        <f t="shared" si="23"/>
        <v>2051050</v>
      </c>
      <c r="E28" s="22">
        <f t="shared" si="23"/>
        <v>193856</v>
      </c>
      <c r="F28" s="22">
        <f t="shared" si="23"/>
        <v>2244906</v>
      </c>
      <c r="G28" s="22">
        <f t="shared" si="23"/>
        <v>0</v>
      </c>
      <c r="H28" s="22">
        <f t="shared" si="23"/>
        <v>0</v>
      </c>
      <c r="I28" s="22">
        <f t="shared" si="23"/>
        <v>568125</v>
      </c>
      <c r="J28" s="22">
        <f t="shared" si="23"/>
        <v>488061</v>
      </c>
      <c r="K28" s="22">
        <f t="shared" si="23"/>
        <v>400812</v>
      </c>
      <c r="L28" s="22">
        <f t="shared" si="23"/>
        <v>405257</v>
      </c>
      <c r="M28" s="22">
        <f t="shared" si="23"/>
        <v>382651</v>
      </c>
      <c r="N28" s="22">
        <f t="shared" si="23"/>
        <v>2244906</v>
      </c>
      <c r="O28" s="15">
        <f t="shared" si="23"/>
        <v>0</v>
      </c>
      <c r="P28" s="12">
        <f t="shared" si="23"/>
        <v>0</v>
      </c>
      <c r="Q28" s="12">
        <f t="shared" si="23"/>
        <v>0</v>
      </c>
    </row>
    <row r="29" spans="1:17" s="9" customFormat="1" ht="21.75" customHeight="1">
      <c r="A29" s="57" t="s">
        <v>31</v>
      </c>
      <c r="B29" s="57"/>
      <c r="C29" s="23">
        <f t="shared" ref="C29:P29" si="24">C4+C7+C10+C18++C24+C28</f>
        <v>149822982</v>
      </c>
      <c r="D29" s="23">
        <f t="shared" si="24"/>
        <v>151959698</v>
      </c>
      <c r="E29" s="23">
        <f>E4+E7+E10+E18++E24+E28</f>
        <v>368856</v>
      </c>
      <c r="F29" s="23">
        <f t="shared" si="24"/>
        <v>152328554</v>
      </c>
      <c r="G29" s="23">
        <f t="shared" si="24"/>
        <v>6393570</v>
      </c>
      <c r="H29" s="23">
        <f t="shared" si="24"/>
        <v>11649375</v>
      </c>
      <c r="I29" s="23">
        <f t="shared" si="24"/>
        <v>12559407</v>
      </c>
      <c r="J29" s="23">
        <f t="shared" si="24"/>
        <v>11768073</v>
      </c>
      <c r="K29" s="23">
        <f t="shared" si="24"/>
        <v>12446958</v>
      </c>
      <c r="L29" s="23">
        <f t="shared" si="24"/>
        <v>12457547</v>
      </c>
      <c r="M29" s="23">
        <f t="shared" si="24"/>
        <v>11966691</v>
      </c>
      <c r="N29" s="23">
        <f t="shared" si="24"/>
        <v>79241621</v>
      </c>
      <c r="O29" s="16" t="e">
        <f t="shared" si="24"/>
        <v>#REF!</v>
      </c>
      <c r="P29" s="13" t="e">
        <f t="shared" si="24"/>
        <v>#REF!</v>
      </c>
      <c r="Q29" s="8" t="e">
        <f>Q4+Q7+Q10+Q18+#REF!</f>
        <v>#REF!</v>
      </c>
    </row>
  </sheetData>
  <mergeCells count="7">
    <mergeCell ref="A29:B29"/>
    <mergeCell ref="A18:B18"/>
    <mergeCell ref="A24:B24"/>
    <mergeCell ref="A4:B4"/>
    <mergeCell ref="A7:B7"/>
    <mergeCell ref="A10:B10"/>
    <mergeCell ref="A28:B2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&amp;LB.függelék&amp;C2012.ÉVI ÁLLAMI TÁMOGATÁS I.félév&amp;Radatok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H14" sqref="H14"/>
    </sheetView>
  </sheetViews>
  <sheetFormatPr defaultRowHeight="14.25"/>
  <cols>
    <col min="1" max="1" width="9.140625" style="11" customWidth="1"/>
    <col min="2" max="2" width="34.5703125" style="11" customWidth="1"/>
    <col min="3" max="3" width="13.7109375" style="11" customWidth="1"/>
    <col min="4" max="4" width="12.42578125" style="11" customWidth="1"/>
    <col min="5" max="5" width="9.5703125" style="11" customWidth="1"/>
    <col min="6" max="6" width="12.5703125" style="11" customWidth="1"/>
    <col min="7" max="7" width="11.5703125" style="11" customWidth="1"/>
    <col min="8" max="8" width="11.85546875" style="1" customWidth="1"/>
    <col min="9" max="9" width="12.140625" style="1" customWidth="1"/>
    <col min="10" max="10" width="15.85546875" style="1" hidden="1" customWidth="1"/>
    <col min="11" max="11" width="12.5703125" style="1" hidden="1" customWidth="1"/>
    <col min="12" max="12" width="14.7109375" style="1" hidden="1" customWidth="1"/>
    <col min="13" max="16" width="12.140625" style="1" customWidth="1"/>
    <col min="17" max="17" width="12.5703125" style="1" customWidth="1"/>
    <col min="18" max="18" width="13.28515625" style="1" customWidth="1"/>
    <col min="19" max="19" width="10.42578125" style="1" customWidth="1"/>
    <col min="20" max="244" width="9.140625" style="1"/>
    <col min="245" max="245" width="10.28515625" style="1" customWidth="1"/>
    <col min="246" max="246" width="38.42578125" style="1" customWidth="1"/>
    <col min="247" max="248" width="16.28515625" style="1" customWidth="1"/>
    <col min="249" max="250" width="16.140625" style="1" customWidth="1"/>
    <col min="251" max="252" width="18" style="1" customWidth="1"/>
    <col min="253" max="256" width="15.7109375" style="1" customWidth="1"/>
    <col min="257" max="257" width="15.140625" style="1" customWidth="1"/>
    <col min="258" max="258" width="16.42578125" style="1" customWidth="1"/>
    <col min="259" max="260" width="15.140625" style="1" customWidth="1"/>
    <col min="261" max="263" width="0" style="1" hidden="1" customWidth="1"/>
    <col min="264" max="268" width="15.140625" style="1" customWidth="1"/>
    <col min="269" max="269" width="18.7109375" style="1" customWidth="1"/>
    <col min="270" max="500" width="9.140625" style="1"/>
    <col min="501" max="501" width="10.28515625" style="1" customWidth="1"/>
    <col min="502" max="502" width="38.42578125" style="1" customWidth="1"/>
    <col min="503" max="504" width="16.28515625" style="1" customWidth="1"/>
    <col min="505" max="506" width="16.140625" style="1" customWidth="1"/>
    <col min="507" max="508" width="18" style="1" customWidth="1"/>
    <col min="509" max="512" width="15.7109375" style="1" customWidth="1"/>
    <col min="513" max="513" width="15.140625" style="1" customWidth="1"/>
    <col min="514" max="514" width="16.42578125" style="1" customWidth="1"/>
    <col min="515" max="516" width="15.140625" style="1" customWidth="1"/>
    <col min="517" max="519" width="0" style="1" hidden="1" customWidth="1"/>
    <col min="520" max="524" width="15.140625" style="1" customWidth="1"/>
    <col min="525" max="525" width="18.7109375" style="1" customWidth="1"/>
    <col min="526" max="756" width="9.140625" style="1"/>
    <col min="757" max="757" width="10.28515625" style="1" customWidth="1"/>
    <col min="758" max="758" width="38.42578125" style="1" customWidth="1"/>
    <col min="759" max="760" width="16.28515625" style="1" customWidth="1"/>
    <col min="761" max="762" width="16.140625" style="1" customWidth="1"/>
    <col min="763" max="764" width="18" style="1" customWidth="1"/>
    <col min="765" max="768" width="15.7109375" style="1" customWidth="1"/>
    <col min="769" max="769" width="15.140625" style="1" customWidth="1"/>
    <col min="770" max="770" width="16.42578125" style="1" customWidth="1"/>
    <col min="771" max="772" width="15.140625" style="1" customWidth="1"/>
    <col min="773" max="775" width="0" style="1" hidden="1" customWidth="1"/>
    <col min="776" max="780" width="15.140625" style="1" customWidth="1"/>
    <col min="781" max="781" width="18.7109375" style="1" customWidth="1"/>
    <col min="782" max="1012" width="9.140625" style="1"/>
    <col min="1013" max="1013" width="10.28515625" style="1" customWidth="1"/>
    <col min="1014" max="1014" width="38.42578125" style="1" customWidth="1"/>
    <col min="1015" max="1016" width="16.28515625" style="1" customWidth="1"/>
    <col min="1017" max="1018" width="16.140625" style="1" customWidth="1"/>
    <col min="1019" max="1020" width="18" style="1" customWidth="1"/>
    <col min="1021" max="1024" width="15.7109375" style="1" customWidth="1"/>
    <col min="1025" max="1025" width="15.140625" style="1" customWidth="1"/>
    <col min="1026" max="1026" width="16.42578125" style="1" customWidth="1"/>
    <col min="1027" max="1028" width="15.140625" style="1" customWidth="1"/>
    <col min="1029" max="1031" width="0" style="1" hidden="1" customWidth="1"/>
    <col min="1032" max="1036" width="15.140625" style="1" customWidth="1"/>
    <col min="1037" max="1037" width="18.7109375" style="1" customWidth="1"/>
    <col min="1038" max="1268" width="9.140625" style="1"/>
    <col min="1269" max="1269" width="10.28515625" style="1" customWidth="1"/>
    <col min="1270" max="1270" width="38.42578125" style="1" customWidth="1"/>
    <col min="1271" max="1272" width="16.28515625" style="1" customWidth="1"/>
    <col min="1273" max="1274" width="16.140625" style="1" customWidth="1"/>
    <col min="1275" max="1276" width="18" style="1" customWidth="1"/>
    <col min="1277" max="1280" width="15.7109375" style="1" customWidth="1"/>
    <col min="1281" max="1281" width="15.140625" style="1" customWidth="1"/>
    <col min="1282" max="1282" width="16.42578125" style="1" customWidth="1"/>
    <col min="1283" max="1284" width="15.140625" style="1" customWidth="1"/>
    <col min="1285" max="1287" width="0" style="1" hidden="1" customWidth="1"/>
    <col min="1288" max="1292" width="15.140625" style="1" customWidth="1"/>
    <col min="1293" max="1293" width="18.7109375" style="1" customWidth="1"/>
    <col min="1294" max="1524" width="9.140625" style="1"/>
    <col min="1525" max="1525" width="10.28515625" style="1" customWidth="1"/>
    <col min="1526" max="1526" width="38.42578125" style="1" customWidth="1"/>
    <col min="1527" max="1528" width="16.28515625" style="1" customWidth="1"/>
    <col min="1529" max="1530" width="16.140625" style="1" customWidth="1"/>
    <col min="1531" max="1532" width="18" style="1" customWidth="1"/>
    <col min="1533" max="1536" width="15.7109375" style="1" customWidth="1"/>
    <col min="1537" max="1537" width="15.140625" style="1" customWidth="1"/>
    <col min="1538" max="1538" width="16.42578125" style="1" customWidth="1"/>
    <col min="1539" max="1540" width="15.140625" style="1" customWidth="1"/>
    <col min="1541" max="1543" width="0" style="1" hidden="1" customWidth="1"/>
    <col min="1544" max="1548" width="15.140625" style="1" customWidth="1"/>
    <col min="1549" max="1549" width="18.7109375" style="1" customWidth="1"/>
    <col min="1550" max="1780" width="9.140625" style="1"/>
    <col min="1781" max="1781" width="10.28515625" style="1" customWidth="1"/>
    <col min="1782" max="1782" width="38.42578125" style="1" customWidth="1"/>
    <col min="1783" max="1784" width="16.28515625" style="1" customWidth="1"/>
    <col min="1785" max="1786" width="16.140625" style="1" customWidth="1"/>
    <col min="1787" max="1788" width="18" style="1" customWidth="1"/>
    <col min="1789" max="1792" width="15.7109375" style="1" customWidth="1"/>
    <col min="1793" max="1793" width="15.140625" style="1" customWidth="1"/>
    <col min="1794" max="1794" width="16.42578125" style="1" customWidth="1"/>
    <col min="1795" max="1796" width="15.140625" style="1" customWidth="1"/>
    <col min="1797" max="1799" width="0" style="1" hidden="1" customWidth="1"/>
    <col min="1800" max="1804" width="15.140625" style="1" customWidth="1"/>
    <col min="1805" max="1805" width="18.7109375" style="1" customWidth="1"/>
    <col min="1806" max="2036" width="9.140625" style="1"/>
    <col min="2037" max="2037" width="10.28515625" style="1" customWidth="1"/>
    <col min="2038" max="2038" width="38.42578125" style="1" customWidth="1"/>
    <col min="2039" max="2040" width="16.28515625" style="1" customWidth="1"/>
    <col min="2041" max="2042" width="16.140625" style="1" customWidth="1"/>
    <col min="2043" max="2044" width="18" style="1" customWidth="1"/>
    <col min="2045" max="2048" width="15.7109375" style="1" customWidth="1"/>
    <col min="2049" max="2049" width="15.140625" style="1" customWidth="1"/>
    <col min="2050" max="2050" width="16.42578125" style="1" customWidth="1"/>
    <col min="2051" max="2052" width="15.140625" style="1" customWidth="1"/>
    <col min="2053" max="2055" width="0" style="1" hidden="1" customWidth="1"/>
    <col min="2056" max="2060" width="15.140625" style="1" customWidth="1"/>
    <col min="2061" max="2061" width="18.7109375" style="1" customWidth="1"/>
    <col min="2062" max="2292" width="9.140625" style="1"/>
    <col min="2293" max="2293" width="10.28515625" style="1" customWidth="1"/>
    <col min="2294" max="2294" width="38.42578125" style="1" customWidth="1"/>
    <col min="2295" max="2296" width="16.28515625" style="1" customWidth="1"/>
    <col min="2297" max="2298" width="16.140625" style="1" customWidth="1"/>
    <col min="2299" max="2300" width="18" style="1" customWidth="1"/>
    <col min="2301" max="2304" width="15.7109375" style="1" customWidth="1"/>
    <col min="2305" max="2305" width="15.140625" style="1" customWidth="1"/>
    <col min="2306" max="2306" width="16.42578125" style="1" customWidth="1"/>
    <col min="2307" max="2308" width="15.140625" style="1" customWidth="1"/>
    <col min="2309" max="2311" width="0" style="1" hidden="1" customWidth="1"/>
    <col min="2312" max="2316" width="15.140625" style="1" customWidth="1"/>
    <col min="2317" max="2317" width="18.7109375" style="1" customWidth="1"/>
    <col min="2318" max="2548" width="9.140625" style="1"/>
    <col min="2549" max="2549" width="10.28515625" style="1" customWidth="1"/>
    <col min="2550" max="2550" width="38.42578125" style="1" customWidth="1"/>
    <col min="2551" max="2552" width="16.28515625" style="1" customWidth="1"/>
    <col min="2553" max="2554" width="16.140625" style="1" customWidth="1"/>
    <col min="2555" max="2556" width="18" style="1" customWidth="1"/>
    <col min="2557" max="2560" width="15.7109375" style="1" customWidth="1"/>
    <col min="2561" max="2561" width="15.140625" style="1" customWidth="1"/>
    <col min="2562" max="2562" width="16.42578125" style="1" customWidth="1"/>
    <col min="2563" max="2564" width="15.140625" style="1" customWidth="1"/>
    <col min="2565" max="2567" width="0" style="1" hidden="1" customWidth="1"/>
    <col min="2568" max="2572" width="15.140625" style="1" customWidth="1"/>
    <col min="2573" max="2573" width="18.7109375" style="1" customWidth="1"/>
    <col min="2574" max="2804" width="9.140625" style="1"/>
    <col min="2805" max="2805" width="10.28515625" style="1" customWidth="1"/>
    <col min="2806" max="2806" width="38.42578125" style="1" customWidth="1"/>
    <col min="2807" max="2808" width="16.28515625" style="1" customWidth="1"/>
    <col min="2809" max="2810" width="16.140625" style="1" customWidth="1"/>
    <col min="2811" max="2812" width="18" style="1" customWidth="1"/>
    <col min="2813" max="2816" width="15.7109375" style="1" customWidth="1"/>
    <col min="2817" max="2817" width="15.140625" style="1" customWidth="1"/>
    <col min="2818" max="2818" width="16.42578125" style="1" customWidth="1"/>
    <col min="2819" max="2820" width="15.140625" style="1" customWidth="1"/>
    <col min="2821" max="2823" width="0" style="1" hidden="1" customWidth="1"/>
    <col min="2824" max="2828" width="15.140625" style="1" customWidth="1"/>
    <col min="2829" max="2829" width="18.7109375" style="1" customWidth="1"/>
    <col min="2830" max="3060" width="9.140625" style="1"/>
    <col min="3061" max="3061" width="10.28515625" style="1" customWidth="1"/>
    <col min="3062" max="3062" width="38.42578125" style="1" customWidth="1"/>
    <col min="3063" max="3064" width="16.28515625" style="1" customWidth="1"/>
    <col min="3065" max="3066" width="16.140625" style="1" customWidth="1"/>
    <col min="3067" max="3068" width="18" style="1" customWidth="1"/>
    <col min="3069" max="3072" width="15.7109375" style="1" customWidth="1"/>
    <col min="3073" max="3073" width="15.140625" style="1" customWidth="1"/>
    <col min="3074" max="3074" width="16.42578125" style="1" customWidth="1"/>
    <col min="3075" max="3076" width="15.140625" style="1" customWidth="1"/>
    <col min="3077" max="3079" width="0" style="1" hidden="1" customWidth="1"/>
    <col min="3080" max="3084" width="15.140625" style="1" customWidth="1"/>
    <col min="3085" max="3085" width="18.7109375" style="1" customWidth="1"/>
    <col min="3086" max="3316" width="9.140625" style="1"/>
    <col min="3317" max="3317" width="10.28515625" style="1" customWidth="1"/>
    <col min="3318" max="3318" width="38.42578125" style="1" customWidth="1"/>
    <col min="3319" max="3320" width="16.28515625" style="1" customWidth="1"/>
    <col min="3321" max="3322" width="16.140625" style="1" customWidth="1"/>
    <col min="3323" max="3324" width="18" style="1" customWidth="1"/>
    <col min="3325" max="3328" width="15.7109375" style="1" customWidth="1"/>
    <col min="3329" max="3329" width="15.140625" style="1" customWidth="1"/>
    <col min="3330" max="3330" width="16.42578125" style="1" customWidth="1"/>
    <col min="3331" max="3332" width="15.140625" style="1" customWidth="1"/>
    <col min="3333" max="3335" width="0" style="1" hidden="1" customWidth="1"/>
    <col min="3336" max="3340" width="15.140625" style="1" customWidth="1"/>
    <col min="3341" max="3341" width="18.7109375" style="1" customWidth="1"/>
    <col min="3342" max="3572" width="9.140625" style="1"/>
    <col min="3573" max="3573" width="10.28515625" style="1" customWidth="1"/>
    <col min="3574" max="3574" width="38.42578125" style="1" customWidth="1"/>
    <col min="3575" max="3576" width="16.28515625" style="1" customWidth="1"/>
    <col min="3577" max="3578" width="16.140625" style="1" customWidth="1"/>
    <col min="3579" max="3580" width="18" style="1" customWidth="1"/>
    <col min="3581" max="3584" width="15.7109375" style="1" customWidth="1"/>
    <col min="3585" max="3585" width="15.140625" style="1" customWidth="1"/>
    <col min="3586" max="3586" width="16.42578125" style="1" customWidth="1"/>
    <col min="3587" max="3588" width="15.140625" style="1" customWidth="1"/>
    <col min="3589" max="3591" width="0" style="1" hidden="1" customWidth="1"/>
    <col min="3592" max="3596" width="15.140625" style="1" customWidth="1"/>
    <col min="3597" max="3597" width="18.7109375" style="1" customWidth="1"/>
    <col min="3598" max="3828" width="9.140625" style="1"/>
    <col min="3829" max="3829" width="10.28515625" style="1" customWidth="1"/>
    <col min="3830" max="3830" width="38.42578125" style="1" customWidth="1"/>
    <col min="3831" max="3832" width="16.28515625" style="1" customWidth="1"/>
    <col min="3833" max="3834" width="16.140625" style="1" customWidth="1"/>
    <col min="3835" max="3836" width="18" style="1" customWidth="1"/>
    <col min="3837" max="3840" width="15.7109375" style="1" customWidth="1"/>
    <col min="3841" max="3841" width="15.140625" style="1" customWidth="1"/>
    <col min="3842" max="3842" width="16.42578125" style="1" customWidth="1"/>
    <col min="3843" max="3844" width="15.140625" style="1" customWidth="1"/>
    <col min="3845" max="3847" width="0" style="1" hidden="1" customWidth="1"/>
    <col min="3848" max="3852" width="15.140625" style="1" customWidth="1"/>
    <col min="3853" max="3853" width="18.7109375" style="1" customWidth="1"/>
    <col min="3854" max="4084" width="9.140625" style="1"/>
    <col min="4085" max="4085" width="10.28515625" style="1" customWidth="1"/>
    <col min="4086" max="4086" width="38.42578125" style="1" customWidth="1"/>
    <col min="4087" max="4088" width="16.28515625" style="1" customWidth="1"/>
    <col min="4089" max="4090" width="16.140625" style="1" customWidth="1"/>
    <col min="4091" max="4092" width="18" style="1" customWidth="1"/>
    <col min="4093" max="4096" width="15.7109375" style="1" customWidth="1"/>
    <col min="4097" max="4097" width="15.140625" style="1" customWidth="1"/>
    <col min="4098" max="4098" width="16.42578125" style="1" customWidth="1"/>
    <col min="4099" max="4100" width="15.140625" style="1" customWidth="1"/>
    <col min="4101" max="4103" width="0" style="1" hidden="1" customWidth="1"/>
    <col min="4104" max="4108" width="15.140625" style="1" customWidth="1"/>
    <col min="4109" max="4109" width="18.7109375" style="1" customWidth="1"/>
    <col min="4110" max="4340" width="9.140625" style="1"/>
    <col min="4341" max="4341" width="10.28515625" style="1" customWidth="1"/>
    <col min="4342" max="4342" width="38.42578125" style="1" customWidth="1"/>
    <col min="4343" max="4344" width="16.28515625" style="1" customWidth="1"/>
    <col min="4345" max="4346" width="16.140625" style="1" customWidth="1"/>
    <col min="4347" max="4348" width="18" style="1" customWidth="1"/>
    <col min="4349" max="4352" width="15.7109375" style="1" customWidth="1"/>
    <col min="4353" max="4353" width="15.140625" style="1" customWidth="1"/>
    <col min="4354" max="4354" width="16.42578125" style="1" customWidth="1"/>
    <col min="4355" max="4356" width="15.140625" style="1" customWidth="1"/>
    <col min="4357" max="4359" width="0" style="1" hidden="1" customWidth="1"/>
    <col min="4360" max="4364" width="15.140625" style="1" customWidth="1"/>
    <col min="4365" max="4365" width="18.7109375" style="1" customWidth="1"/>
    <col min="4366" max="4596" width="9.140625" style="1"/>
    <col min="4597" max="4597" width="10.28515625" style="1" customWidth="1"/>
    <col min="4598" max="4598" width="38.42578125" style="1" customWidth="1"/>
    <col min="4599" max="4600" width="16.28515625" style="1" customWidth="1"/>
    <col min="4601" max="4602" width="16.140625" style="1" customWidth="1"/>
    <col min="4603" max="4604" width="18" style="1" customWidth="1"/>
    <col min="4605" max="4608" width="15.7109375" style="1" customWidth="1"/>
    <col min="4609" max="4609" width="15.140625" style="1" customWidth="1"/>
    <col min="4610" max="4610" width="16.42578125" style="1" customWidth="1"/>
    <col min="4611" max="4612" width="15.140625" style="1" customWidth="1"/>
    <col min="4613" max="4615" width="0" style="1" hidden="1" customWidth="1"/>
    <col min="4616" max="4620" width="15.140625" style="1" customWidth="1"/>
    <col min="4621" max="4621" width="18.7109375" style="1" customWidth="1"/>
    <col min="4622" max="4852" width="9.140625" style="1"/>
    <col min="4853" max="4853" width="10.28515625" style="1" customWidth="1"/>
    <col min="4854" max="4854" width="38.42578125" style="1" customWidth="1"/>
    <col min="4855" max="4856" width="16.28515625" style="1" customWidth="1"/>
    <col min="4857" max="4858" width="16.140625" style="1" customWidth="1"/>
    <col min="4859" max="4860" width="18" style="1" customWidth="1"/>
    <col min="4861" max="4864" width="15.7109375" style="1" customWidth="1"/>
    <col min="4865" max="4865" width="15.140625" style="1" customWidth="1"/>
    <col min="4866" max="4866" width="16.42578125" style="1" customWidth="1"/>
    <col min="4867" max="4868" width="15.140625" style="1" customWidth="1"/>
    <col min="4869" max="4871" width="0" style="1" hidden="1" customWidth="1"/>
    <col min="4872" max="4876" width="15.140625" style="1" customWidth="1"/>
    <col min="4877" max="4877" width="18.7109375" style="1" customWidth="1"/>
    <col min="4878" max="5108" width="9.140625" style="1"/>
    <col min="5109" max="5109" width="10.28515625" style="1" customWidth="1"/>
    <col min="5110" max="5110" width="38.42578125" style="1" customWidth="1"/>
    <col min="5111" max="5112" width="16.28515625" style="1" customWidth="1"/>
    <col min="5113" max="5114" width="16.140625" style="1" customWidth="1"/>
    <col min="5115" max="5116" width="18" style="1" customWidth="1"/>
    <col min="5117" max="5120" width="15.7109375" style="1" customWidth="1"/>
    <col min="5121" max="5121" width="15.140625" style="1" customWidth="1"/>
    <col min="5122" max="5122" width="16.42578125" style="1" customWidth="1"/>
    <col min="5123" max="5124" width="15.140625" style="1" customWidth="1"/>
    <col min="5125" max="5127" width="0" style="1" hidden="1" customWidth="1"/>
    <col min="5128" max="5132" width="15.140625" style="1" customWidth="1"/>
    <col min="5133" max="5133" width="18.7109375" style="1" customWidth="1"/>
    <col min="5134" max="5364" width="9.140625" style="1"/>
    <col min="5365" max="5365" width="10.28515625" style="1" customWidth="1"/>
    <col min="5366" max="5366" width="38.42578125" style="1" customWidth="1"/>
    <col min="5367" max="5368" width="16.28515625" style="1" customWidth="1"/>
    <col min="5369" max="5370" width="16.140625" style="1" customWidth="1"/>
    <col min="5371" max="5372" width="18" style="1" customWidth="1"/>
    <col min="5373" max="5376" width="15.7109375" style="1" customWidth="1"/>
    <col min="5377" max="5377" width="15.140625" style="1" customWidth="1"/>
    <col min="5378" max="5378" width="16.42578125" style="1" customWidth="1"/>
    <col min="5379" max="5380" width="15.140625" style="1" customWidth="1"/>
    <col min="5381" max="5383" width="0" style="1" hidden="1" customWidth="1"/>
    <col min="5384" max="5388" width="15.140625" style="1" customWidth="1"/>
    <col min="5389" max="5389" width="18.7109375" style="1" customWidth="1"/>
    <col min="5390" max="5620" width="9.140625" style="1"/>
    <col min="5621" max="5621" width="10.28515625" style="1" customWidth="1"/>
    <col min="5622" max="5622" width="38.42578125" style="1" customWidth="1"/>
    <col min="5623" max="5624" width="16.28515625" style="1" customWidth="1"/>
    <col min="5625" max="5626" width="16.140625" style="1" customWidth="1"/>
    <col min="5627" max="5628" width="18" style="1" customWidth="1"/>
    <col min="5629" max="5632" width="15.7109375" style="1" customWidth="1"/>
    <col min="5633" max="5633" width="15.140625" style="1" customWidth="1"/>
    <col min="5634" max="5634" width="16.42578125" style="1" customWidth="1"/>
    <col min="5635" max="5636" width="15.140625" style="1" customWidth="1"/>
    <col min="5637" max="5639" width="0" style="1" hidden="1" customWidth="1"/>
    <col min="5640" max="5644" width="15.140625" style="1" customWidth="1"/>
    <col min="5645" max="5645" width="18.7109375" style="1" customWidth="1"/>
    <col min="5646" max="5876" width="9.140625" style="1"/>
    <col min="5877" max="5877" width="10.28515625" style="1" customWidth="1"/>
    <col min="5878" max="5878" width="38.42578125" style="1" customWidth="1"/>
    <col min="5879" max="5880" width="16.28515625" style="1" customWidth="1"/>
    <col min="5881" max="5882" width="16.140625" style="1" customWidth="1"/>
    <col min="5883" max="5884" width="18" style="1" customWidth="1"/>
    <col min="5885" max="5888" width="15.7109375" style="1" customWidth="1"/>
    <col min="5889" max="5889" width="15.140625" style="1" customWidth="1"/>
    <col min="5890" max="5890" width="16.42578125" style="1" customWidth="1"/>
    <col min="5891" max="5892" width="15.140625" style="1" customWidth="1"/>
    <col min="5893" max="5895" width="0" style="1" hidden="1" customWidth="1"/>
    <col min="5896" max="5900" width="15.140625" style="1" customWidth="1"/>
    <col min="5901" max="5901" width="18.7109375" style="1" customWidth="1"/>
    <col min="5902" max="6132" width="9.140625" style="1"/>
    <col min="6133" max="6133" width="10.28515625" style="1" customWidth="1"/>
    <col min="6134" max="6134" width="38.42578125" style="1" customWidth="1"/>
    <col min="6135" max="6136" width="16.28515625" style="1" customWidth="1"/>
    <col min="6137" max="6138" width="16.140625" style="1" customWidth="1"/>
    <col min="6139" max="6140" width="18" style="1" customWidth="1"/>
    <col min="6141" max="6144" width="15.7109375" style="1" customWidth="1"/>
    <col min="6145" max="6145" width="15.140625" style="1" customWidth="1"/>
    <col min="6146" max="6146" width="16.42578125" style="1" customWidth="1"/>
    <col min="6147" max="6148" width="15.140625" style="1" customWidth="1"/>
    <col min="6149" max="6151" width="0" style="1" hidden="1" customWidth="1"/>
    <col min="6152" max="6156" width="15.140625" style="1" customWidth="1"/>
    <col min="6157" max="6157" width="18.7109375" style="1" customWidth="1"/>
    <col min="6158" max="6388" width="9.140625" style="1"/>
    <col min="6389" max="6389" width="10.28515625" style="1" customWidth="1"/>
    <col min="6390" max="6390" width="38.42578125" style="1" customWidth="1"/>
    <col min="6391" max="6392" width="16.28515625" style="1" customWidth="1"/>
    <col min="6393" max="6394" width="16.140625" style="1" customWidth="1"/>
    <col min="6395" max="6396" width="18" style="1" customWidth="1"/>
    <col min="6397" max="6400" width="15.7109375" style="1" customWidth="1"/>
    <col min="6401" max="6401" width="15.140625" style="1" customWidth="1"/>
    <col min="6402" max="6402" width="16.42578125" style="1" customWidth="1"/>
    <col min="6403" max="6404" width="15.140625" style="1" customWidth="1"/>
    <col min="6405" max="6407" width="0" style="1" hidden="1" customWidth="1"/>
    <col min="6408" max="6412" width="15.140625" style="1" customWidth="1"/>
    <col min="6413" max="6413" width="18.7109375" style="1" customWidth="1"/>
    <col min="6414" max="6644" width="9.140625" style="1"/>
    <col min="6645" max="6645" width="10.28515625" style="1" customWidth="1"/>
    <col min="6646" max="6646" width="38.42578125" style="1" customWidth="1"/>
    <col min="6647" max="6648" width="16.28515625" style="1" customWidth="1"/>
    <col min="6649" max="6650" width="16.140625" style="1" customWidth="1"/>
    <col min="6651" max="6652" width="18" style="1" customWidth="1"/>
    <col min="6653" max="6656" width="15.7109375" style="1" customWidth="1"/>
    <col min="6657" max="6657" width="15.140625" style="1" customWidth="1"/>
    <col min="6658" max="6658" width="16.42578125" style="1" customWidth="1"/>
    <col min="6659" max="6660" width="15.140625" style="1" customWidth="1"/>
    <col min="6661" max="6663" width="0" style="1" hidden="1" customWidth="1"/>
    <col min="6664" max="6668" width="15.140625" style="1" customWidth="1"/>
    <col min="6669" max="6669" width="18.7109375" style="1" customWidth="1"/>
    <col min="6670" max="6900" width="9.140625" style="1"/>
    <col min="6901" max="6901" width="10.28515625" style="1" customWidth="1"/>
    <col min="6902" max="6902" width="38.42578125" style="1" customWidth="1"/>
    <col min="6903" max="6904" width="16.28515625" style="1" customWidth="1"/>
    <col min="6905" max="6906" width="16.140625" style="1" customWidth="1"/>
    <col min="6907" max="6908" width="18" style="1" customWidth="1"/>
    <col min="6909" max="6912" width="15.7109375" style="1" customWidth="1"/>
    <col min="6913" max="6913" width="15.140625" style="1" customWidth="1"/>
    <col min="6914" max="6914" width="16.42578125" style="1" customWidth="1"/>
    <col min="6915" max="6916" width="15.140625" style="1" customWidth="1"/>
    <col min="6917" max="6919" width="0" style="1" hidden="1" customWidth="1"/>
    <col min="6920" max="6924" width="15.140625" style="1" customWidth="1"/>
    <col min="6925" max="6925" width="18.7109375" style="1" customWidth="1"/>
    <col min="6926" max="7156" width="9.140625" style="1"/>
    <col min="7157" max="7157" width="10.28515625" style="1" customWidth="1"/>
    <col min="7158" max="7158" width="38.42578125" style="1" customWidth="1"/>
    <col min="7159" max="7160" width="16.28515625" style="1" customWidth="1"/>
    <col min="7161" max="7162" width="16.140625" style="1" customWidth="1"/>
    <col min="7163" max="7164" width="18" style="1" customWidth="1"/>
    <col min="7165" max="7168" width="15.7109375" style="1" customWidth="1"/>
    <col min="7169" max="7169" width="15.140625" style="1" customWidth="1"/>
    <col min="7170" max="7170" width="16.42578125" style="1" customWidth="1"/>
    <col min="7171" max="7172" width="15.140625" style="1" customWidth="1"/>
    <col min="7173" max="7175" width="0" style="1" hidden="1" customWidth="1"/>
    <col min="7176" max="7180" width="15.140625" style="1" customWidth="1"/>
    <col min="7181" max="7181" width="18.7109375" style="1" customWidth="1"/>
    <col min="7182" max="7412" width="9.140625" style="1"/>
    <col min="7413" max="7413" width="10.28515625" style="1" customWidth="1"/>
    <col min="7414" max="7414" width="38.42578125" style="1" customWidth="1"/>
    <col min="7415" max="7416" width="16.28515625" style="1" customWidth="1"/>
    <col min="7417" max="7418" width="16.140625" style="1" customWidth="1"/>
    <col min="7419" max="7420" width="18" style="1" customWidth="1"/>
    <col min="7421" max="7424" width="15.7109375" style="1" customWidth="1"/>
    <col min="7425" max="7425" width="15.140625" style="1" customWidth="1"/>
    <col min="7426" max="7426" width="16.42578125" style="1" customWidth="1"/>
    <col min="7427" max="7428" width="15.140625" style="1" customWidth="1"/>
    <col min="7429" max="7431" width="0" style="1" hidden="1" customWidth="1"/>
    <col min="7432" max="7436" width="15.140625" style="1" customWidth="1"/>
    <col min="7437" max="7437" width="18.7109375" style="1" customWidth="1"/>
    <col min="7438" max="7668" width="9.140625" style="1"/>
    <col min="7669" max="7669" width="10.28515625" style="1" customWidth="1"/>
    <col min="7670" max="7670" width="38.42578125" style="1" customWidth="1"/>
    <col min="7671" max="7672" width="16.28515625" style="1" customWidth="1"/>
    <col min="7673" max="7674" width="16.140625" style="1" customWidth="1"/>
    <col min="7675" max="7676" width="18" style="1" customWidth="1"/>
    <col min="7677" max="7680" width="15.7109375" style="1" customWidth="1"/>
    <col min="7681" max="7681" width="15.140625" style="1" customWidth="1"/>
    <col min="7682" max="7682" width="16.42578125" style="1" customWidth="1"/>
    <col min="7683" max="7684" width="15.140625" style="1" customWidth="1"/>
    <col min="7685" max="7687" width="0" style="1" hidden="1" customWidth="1"/>
    <col min="7688" max="7692" width="15.140625" style="1" customWidth="1"/>
    <col min="7693" max="7693" width="18.7109375" style="1" customWidth="1"/>
    <col min="7694" max="7924" width="9.140625" style="1"/>
    <col min="7925" max="7925" width="10.28515625" style="1" customWidth="1"/>
    <col min="7926" max="7926" width="38.42578125" style="1" customWidth="1"/>
    <col min="7927" max="7928" width="16.28515625" style="1" customWidth="1"/>
    <col min="7929" max="7930" width="16.140625" style="1" customWidth="1"/>
    <col min="7931" max="7932" width="18" style="1" customWidth="1"/>
    <col min="7933" max="7936" width="15.7109375" style="1" customWidth="1"/>
    <col min="7937" max="7937" width="15.140625" style="1" customWidth="1"/>
    <col min="7938" max="7938" width="16.42578125" style="1" customWidth="1"/>
    <col min="7939" max="7940" width="15.140625" style="1" customWidth="1"/>
    <col min="7941" max="7943" width="0" style="1" hidden="1" customWidth="1"/>
    <col min="7944" max="7948" width="15.140625" style="1" customWidth="1"/>
    <col min="7949" max="7949" width="18.7109375" style="1" customWidth="1"/>
    <col min="7950" max="8180" width="9.140625" style="1"/>
    <col min="8181" max="8181" width="10.28515625" style="1" customWidth="1"/>
    <col min="8182" max="8182" width="38.42578125" style="1" customWidth="1"/>
    <col min="8183" max="8184" width="16.28515625" style="1" customWidth="1"/>
    <col min="8185" max="8186" width="16.140625" style="1" customWidth="1"/>
    <col min="8187" max="8188" width="18" style="1" customWidth="1"/>
    <col min="8189" max="8192" width="15.7109375" style="1" customWidth="1"/>
    <col min="8193" max="8193" width="15.140625" style="1" customWidth="1"/>
    <col min="8194" max="8194" width="16.42578125" style="1" customWidth="1"/>
    <col min="8195" max="8196" width="15.140625" style="1" customWidth="1"/>
    <col min="8197" max="8199" width="0" style="1" hidden="1" customWidth="1"/>
    <col min="8200" max="8204" width="15.140625" style="1" customWidth="1"/>
    <col min="8205" max="8205" width="18.7109375" style="1" customWidth="1"/>
    <col min="8206" max="8436" width="9.140625" style="1"/>
    <col min="8437" max="8437" width="10.28515625" style="1" customWidth="1"/>
    <col min="8438" max="8438" width="38.42578125" style="1" customWidth="1"/>
    <col min="8439" max="8440" width="16.28515625" style="1" customWidth="1"/>
    <col min="8441" max="8442" width="16.140625" style="1" customWidth="1"/>
    <col min="8443" max="8444" width="18" style="1" customWidth="1"/>
    <col min="8445" max="8448" width="15.7109375" style="1" customWidth="1"/>
    <col min="8449" max="8449" width="15.140625" style="1" customWidth="1"/>
    <col min="8450" max="8450" width="16.42578125" style="1" customWidth="1"/>
    <col min="8451" max="8452" width="15.140625" style="1" customWidth="1"/>
    <col min="8453" max="8455" width="0" style="1" hidden="1" customWidth="1"/>
    <col min="8456" max="8460" width="15.140625" style="1" customWidth="1"/>
    <col min="8461" max="8461" width="18.7109375" style="1" customWidth="1"/>
    <col min="8462" max="8692" width="9.140625" style="1"/>
    <col min="8693" max="8693" width="10.28515625" style="1" customWidth="1"/>
    <col min="8694" max="8694" width="38.42578125" style="1" customWidth="1"/>
    <col min="8695" max="8696" width="16.28515625" style="1" customWidth="1"/>
    <col min="8697" max="8698" width="16.140625" style="1" customWidth="1"/>
    <col min="8699" max="8700" width="18" style="1" customWidth="1"/>
    <col min="8701" max="8704" width="15.7109375" style="1" customWidth="1"/>
    <col min="8705" max="8705" width="15.140625" style="1" customWidth="1"/>
    <col min="8706" max="8706" width="16.42578125" style="1" customWidth="1"/>
    <col min="8707" max="8708" width="15.140625" style="1" customWidth="1"/>
    <col min="8709" max="8711" width="0" style="1" hidden="1" customWidth="1"/>
    <col min="8712" max="8716" width="15.140625" style="1" customWidth="1"/>
    <col min="8717" max="8717" width="18.7109375" style="1" customWidth="1"/>
    <col min="8718" max="8948" width="9.140625" style="1"/>
    <col min="8949" max="8949" width="10.28515625" style="1" customWidth="1"/>
    <col min="8950" max="8950" width="38.42578125" style="1" customWidth="1"/>
    <col min="8951" max="8952" width="16.28515625" style="1" customWidth="1"/>
    <col min="8953" max="8954" width="16.140625" style="1" customWidth="1"/>
    <col min="8955" max="8956" width="18" style="1" customWidth="1"/>
    <col min="8957" max="8960" width="15.7109375" style="1" customWidth="1"/>
    <col min="8961" max="8961" width="15.140625" style="1" customWidth="1"/>
    <col min="8962" max="8962" width="16.42578125" style="1" customWidth="1"/>
    <col min="8963" max="8964" width="15.140625" style="1" customWidth="1"/>
    <col min="8965" max="8967" width="0" style="1" hidden="1" customWidth="1"/>
    <col min="8968" max="8972" width="15.140625" style="1" customWidth="1"/>
    <col min="8973" max="8973" width="18.7109375" style="1" customWidth="1"/>
    <col min="8974" max="9204" width="9.140625" style="1"/>
    <col min="9205" max="9205" width="10.28515625" style="1" customWidth="1"/>
    <col min="9206" max="9206" width="38.42578125" style="1" customWidth="1"/>
    <col min="9207" max="9208" width="16.28515625" style="1" customWidth="1"/>
    <col min="9209" max="9210" width="16.140625" style="1" customWidth="1"/>
    <col min="9211" max="9212" width="18" style="1" customWidth="1"/>
    <col min="9213" max="9216" width="15.7109375" style="1" customWidth="1"/>
    <col min="9217" max="9217" width="15.140625" style="1" customWidth="1"/>
    <col min="9218" max="9218" width="16.42578125" style="1" customWidth="1"/>
    <col min="9219" max="9220" width="15.140625" style="1" customWidth="1"/>
    <col min="9221" max="9223" width="0" style="1" hidden="1" customWidth="1"/>
    <col min="9224" max="9228" width="15.140625" style="1" customWidth="1"/>
    <col min="9229" max="9229" width="18.7109375" style="1" customWidth="1"/>
    <col min="9230" max="9460" width="9.140625" style="1"/>
    <col min="9461" max="9461" width="10.28515625" style="1" customWidth="1"/>
    <col min="9462" max="9462" width="38.42578125" style="1" customWidth="1"/>
    <col min="9463" max="9464" width="16.28515625" style="1" customWidth="1"/>
    <col min="9465" max="9466" width="16.140625" style="1" customWidth="1"/>
    <col min="9467" max="9468" width="18" style="1" customWidth="1"/>
    <col min="9469" max="9472" width="15.7109375" style="1" customWidth="1"/>
    <col min="9473" max="9473" width="15.140625" style="1" customWidth="1"/>
    <col min="9474" max="9474" width="16.42578125" style="1" customWidth="1"/>
    <col min="9475" max="9476" width="15.140625" style="1" customWidth="1"/>
    <col min="9477" max="9479" width="0" style="1" hidden="1" customWidth="1"/>
    <col min="9480" max="9484" width="15.140625" style="1" customWidth="1"/>
    <col min="9485" max="9485" width="18.7109375" style="1" customWidth="1"/>
    <col min="9486" max="9716" width="9.140625" style="1"/>
    <col min="9717" max="9717" width="10.28515625" style="1" customWidth="1"/>
    <col min="9718" max="9718" width="38.42578125" style="1" customWidth="1"/>
    <col min="9719" max="9720" width="16.28515625" style="1" customWidth="1"/>
    <col min="9721" max="9722" width="16.140625" style="1" customWidth="1"/>
    <col min="9723" max="9724" width="18" style="1" customWidth="1"/>
    <col min="9725" max="9728" width="15.7109375" style="1" customWidth="1"/>
    <col min="9729" max="9729" width="15.140625" style="1" customWidth="1"/>
    <col min="9730" max="9730" width="16.42578125" style="1" customWidth="1"/>
    <col min="9731" max="9732" width="15.140625" style="1" customWidth="1"/>
    <col min="9733" max="9735" width="0" style="1" hidden="1" customWidth="1"/>
    <col min="9736" max="9740" width="15.140625" style="1" customWidth="1"/>
    <col min="9741" max="9741" width="18.7109375" style="1" customWidth="1"/>
    <col min="9742" max="9972" width="9.140625" style="1"/>
    <col min="9973" max="9973" width="10.28515625" style="1" customWidth="1"/>
    <col min="9974" max="9974" width="38.42578125" style="1" customWidth="1"/>
    <col min="9975" max="9976" width="16.28515625" style="1" customWidth="1"/>
    <col min="9977" max="9978" width="16.140625" style="1" customWidth="1"/>
    <col min="9979" max="9980" width="18" style="1" customWidth="1"/>
    <col min="9981" max="9984" width="15.7109375" style="1" customWidth="1"/>
    <col min="9985" max="9985" width="15.140625" style="1" customWidth="1"/>
    <col min="9986" max="9986" width="16.42578125" style="1" customWidth="1"/>
    <col min="9987" max="9988" width="15.140625" style="1" customWidth="1"/>
    <col min="9989" max="9991" width="0" style="1" hidden="1" customWidth="1"/>
    <col min="9992" max="9996" width="15.140625" style="1" customWidth="1"/>
    <col min="9997" max="9997" width="18.7109375" style="1" customWidth="1"/>
    <col min="9998" max="10228" width="9.140625" style="1"/>
    <col min="10229" max="10229" width="10.28515625" style="1" customWidth="1"/>
    <col min="10230" max="10230" width="38.42578125" style="1" customWidth="1"/>
    <col min="10231" max="10232" width="16.28515625" style="1" customWidth="1"/>
    <col min="10233" max="10234" width="16.140625" style="1" customWidth="1"/>
    <col min="10235" max="10236" width="18" style="1" customWidth="1"/>
    <col min="10237" max="10240" width="15.7109375" style="1" customWidth="1"/>
    <col min="10241" max="10241" width="15.140625" style="1" customWidth="1"/>
    <col min="10242" max="10242" width="16.42578125" style="1" customWidth="1"/>
    <col min="10243" max="10244" width="15.140625" style="1" customWidth="1"/>
    <col min="10245" max="10247" width="0" style="1" hidden="1" customWidth="1"/>
    <col min="10248" max="10252" width="15.140625" style="1" customWidth="1"/>
    <col min="10253" max="10253" width="18.7109375" style="1" customWidth="1"/>
    <col min="10254" max="10484" width="9.140625" style="1"/>
    <col min="10485" max="10485" width="10.28515625" style="1" customWidth="1"/>
    <col min="10486" max="10486" width="38.42578125" style="1" customWidth="1"/>
    <col min="10487" max="10488" width="16.28515625" style="1" customWidth="1"/>
    <col min="10489" max="10490" width="16.140625" style="1" customWidth="1"/>
    <col min="10491" max="10492" width="18" style="1" customWidth="1"/>
    <col min="10493" max="10496" width="15.7109375" style="1" customWidth="1"/>
    <col min="10497" max="10497" width="15.140625" style="1" customWidth="1"/>
    <col min="10498" max="10498" width="16.42578125" style="1" customWidth="1"/>
    <col min="10499" max="10500" width="15.140625" style="1" customWidth="1"/>
    <col min="10501" max="10503" width="0" style="1" hidden="1" customWidth="1"/>
    <col min="10504" max="10508" width="15.140625" style="1" customWidth="1"/>
    <col min="10509" max="10509" width="18.7109375" style="1" customWidth="1"/>
    <col min="10510" max="10740" width="9.140625" style="1"/>
    <col min="10741" max="10741" width="10.28515625" style="1" customWidth="1"/>
    <col min="10742" max="10742" width="38.42578125" style="1" customWidth="1"/>
    <col min="10743" max="10744" width="16.28515625" style="1" customWidth="1"/>
    <col min="10745" max="10746" width="16.140625" style="1" customWidth="1"/>
    <col min="10747" max="10748" width="18" style="1" customWidth="1"/>
    <col min="10749" max="10752" width="15.7109375" style="1" customWidth="1"/>
    <col min="10753" max="10753" width="15.140625" style="1" customWidth="1"/>
    <col min="10754" max="10754" width="16.42578125" style="1" customWidth="1"/>
    <col min="10755" max="10756" width="15.140625" style="1" customWidth="1"/>
    <col min="10757" max="10759" width="0" style="1" hidden="1" customWidth="1"/>
    <col min="10760" max="10764" width="15.140625" style="1" customWidth="1"/>
    <col min="10765" max="10765" width="18.7109375" style="1" customWidth="1"/>
    <col min="10766" max="10996" width="9.140625" style="1"/>
    <col min="10997" max="10997" width="10.28515625" style="1" customWidth="1"/>
    <col min="10998" max="10998" width="38.42578125" style="1" customWidth="1"/>
    <col min="10999" max="11000" width="16.28515625" style="1" customWidth="1"/>
    <col min="11001" max="11002" width="16.140625" style="1" customWidth="1"/>
    <col min="11003" max="11004" width="18" style="1" customWidth="1"/>
    <col min="11005" max="11008" width="15.7109375" style="1" customWidth="1"/>
    <col min="11009" max="11009" width="15.140625" style="1" customWidth="1"/>
    <col min="11010" max="11010" width="16.42578125" style="1" customWidth="1"/>
    <col min="11011" max="11012" width="15.140625" style="1" customWidth="1"/>
    <col min="11013" max="11015" width="0" style="1" hidden="1" customWidth="1"/>
    <col min="11016" max="11020" width="15.140625" style="1" customWidth="1"/>
    <col min="11021" max="11021" width="18.7109375" style="1" customWidth="1"/>
    <col min="11022" max="11252" width="9.140625" style="1"/>
    <col min="11253" max="11253" width="10.28515625" style="1" customWidth="1"/>
    <col min="11254" max="11254" width="38.42578125" style="1" customWidth="1"/>
    <col min="11255" max="11256" width="16.28515625" style="1" customWidth="1"/>
    <col min="11257" max="11258" width="16.140625" style="1" customWidth="1"/>
    <col min="11259" max="11260" width="18" style="1" customWidth="1"/>
    <col min="11261" max="11264" width="15.7109375" style="1" customWidth="1"/>
    <col min="11265" max="11265" width="15.140625" style="1" customWidth="1"/>
    <col min="11266" max="11266" width="16.42578125" style="1" customWidth="1"/>
    <col min="11267" max="11268" width="15.140625" style="1" customWidth="1"/>
    <col min="11269" max="11271" width="0" style="1" hidden="1" customWidth="1"/>
    <col min="11272" max="11276" width="15.140625" style="1" customWidth="1"/>
    <col min="11277" max="11277" width="18.7109375" style="1" customWidth="1"/>
    <col min="11278" max="11508" width="9.140625" style="1"/>
    <col min="11509" max="11509" width="10.28515625" style="1" customWidth="1"/>
    <col min="11510" max="11510" width="38.42578125" style="1" customWidth="1"/>
    <col min="11511" max="11512" width="16.28515625" style="1" customWidth="1"/>
    <col min="11513" max="11514" width="16.140625" style="1" customWidth="1"/>
    <col min="11515" max="11516" width="18" style="1" customWidth="1"/>
    <col min="11517" max="11520" width="15.7109375" style="1" customWidth="1"/>
    <col min="11521" max="11521" width="15.140625" style="1" customWidth="1"/>
    <col min="11522" max="11522" width="16.42578125" style="1" customWidth="1"/>
    <col min="11523" max="11524" width="15.140625" style="1" customWidth="1"/>
    <col min="11525" max="11527" width="0" style="1" hidden="1" customWidth="1"/>
    <col min="11528" max="11532" width="15.140625" style="1" customWidth="1"/>
    <col min="11533" max="11533" width="18.7109375" style="1" customWidth="1"/>
    <col min="11534" max="11764" width="9.140625" style="1"/>
    <col min="11765" max="11765" width="10.28515625" style="1" customWidth="1"/>
    <col min="11766" max="11766" width="38.42578125" style="1" customWidth="1"/>
    <col min="11767" max="11768" width="16.28515625" style="1" customWidth="1"/>
    <col min="11769" max="11770" width="16.140625" style="1" customWidth="1"/>
    <col min="11771" max="11772" width="18" style="1" customWidth="1"/>
    <col min="11773" max="11776" width="15.7109375" style="1" customWidth="1"/>
    <col min="11777" max="11777" width="15.140625" style="1" customWidth="1"/>
    <col min="11778" max="11778" width="16.42578125" style="1" customWidth="1"/>
    <col min="11779" max="11780" width="15.140625" style="1" customWidth="1"/>
    <col min="11781" max="11783" width="0" style="1" hidden="1" customWidth="1"/>
    <col min="11784" max="11788" width="15.140625" style="1" customWidth="1"/>
    <col min="11789" max="11789" width="18.7109375" style="1" customWidth="1"/>
    <col min="11790" max="12020" width="9.140625" style="1"/>
    <col min="12021" max="12021" width="10.28515625" style="1" customWidth="1"/>
    <col min="12022" max="12022" width="38.42578125" style="1" customWidth="1"/>
    <col min="12023" max="12024" width="16.28515625" style="1" customWidth="1"/>
    <col min="12025" max="12026" width="16.140625" style="1" customWidth="1"/>
    <col min="12027" max="12028" width="18" style="1" customWidth="1"/>
    <col min="12029" max="12032" width="15.7109375" style="1" customWidth="1"/>
    <col min="12033" max="12033" width="15.140625" style="1" customWidth="1"/>
    <col min="12034" max="12034" width="16.42578125" style="1" customWidth="1"/>
    <col min="12035" max="12036" width="15.140625" style="1" customWidth="1"/>
    <col min="12037" max="12039" width="0" style="1" hidden="1" customWidth="1"/>
    <col min="12040" max="12044" width="15.140625" style="1" customWidth="1"/>
    <col min="12045" max="12045" width="18.7109375" style="1" customWidth="1"/>
    <col min="12046" max="12276" width="9.140625" style="1"/>
    <col min="12277" max="12277" width="10.28515625" style="1" customWidth="1"/>
    <col min="12278" max="12278" width="38.42578125" style="1" customWidth="1"/>
    <col min="12279" max="12280" width="16.28515625" style="1" customWidth="1"/>
    <col min="12281" max="12282" width="16.140625" style="1" customWidth="1"/>
    <col min="12283" max="12284" width="18" style="1" customWidth="1"/>
    <col min="12285" max="12288" width="15.7109375" style="1" customWidth="1"/>
    <col min="12289" max="12289" width="15.140625" style="1" customWidth="1"/>
    <col min="12290" max="12290" width="16.42578125" style="1" customWidth="1"/>
    <col min="12291" max="12292" width="15.140625" style="1" customWidth="1"/>
    <col min="12293" max="12295" width="0" style="1" hidden="1" customWidth="1"/>
    <col min="12296" max="12300" width="15.140625" style="1" customWidth="1"/>
    <col min="12301" max="12301" width="18.7109375" style="1" customWidth="1"/>
    <col min="12302" max="12532" width="9.140625" style="1"/>
    <col min="12533" max="12533" width="10.28515625" style="1" customWidth="1"/>
    <col min="12534" max="12534" width="38.42578125" style="1" customWidth="1"/>
    <col min="12535" max="12536" width="16.28515625" style="1" customWidth="1"/>
    <col min="12537" max="12538" width="16.140625" style="1" customWidth="1"/>
    <col min="12539" max="12540" width="18" style="1" customWidth="1"/>
    <col min="12541" max="12544" width="15.7109375" style="1" customWidth="1"/>
    <col min="12545" max="12545" width="15.140625" style="1" customWidth="1"/>
    <col min="12546" max="12546" width="16.42578125" style="1" customWidth="1"/>
    <col min="12547" max="12548" width="15.140625" style="1" customWidth="1"/>
    <col min="12549" max="12551" width="0" style="1" hidden="1" customWidth="1"/>
    <col min="12552" max="12556" width="15.140625" style="1" customWidth="1"/>
    <col min="12557" max="12557" width="18.7109375" style="1" customWidth="1"/>
    <col min="12558" max="12788" width="9.140625" style="1"/>
    <col min="12789" max="12789" width="10.28515625" style="1" customWidth="1"/>
    <col min="12790" max="12790" width="38.42578125" style="1" customWidth="1"/>
    <col min="12791" max="12792" width="16.28515625" style="1" customWidth="1"/>
    <col min="12793" max="12794" width="16.140625" style="1" customWidth="1"/>
    <col min="12795" max="12796" width="18" style="1" customWidth="1"/>
    <col min="12797" max="12800" width="15.7109375" style="1" customWidth="1"/>
    <col min="12801" max="12801" width="15.140625" style="1" customWidth="1"/>
    <col min="12802" max="12802" width="16.42578125" style="1" customWidth="1"/>
    <col min="12803" max="12804" width="15.140625" style="1" customWidth="1"/>
    <col min="12805" max="12807" width="0" style="1" hidden="1" customWidth="1"/>
    <col min="12808" max="12812" width="15.140625" style="1" customWidth="1"/>
    <col min="12813" max="12813" width="18.7109375" style="1" customWidth="1"/>
    <col min="12814" max="13044" width="9.140625" style="1"/>
    <col min="13045" max="13045" width="10.28515625" style="1" customWidth="1"/>
    <col min="13046" max="13046" width="38.42578125" style="1" customWidth="1"/>
    <col min="13047" max="13048" width="16.28515625" style="1" customWidth="1"/>
    <col min="13049" max="13050" width="16.140625" style="1" customWidth="1"/>
    <col min="13051" max="13052" width="18" style="1" customWidth="1"/>
    <col min="13053" max="13056" width="15.7109375" style="1" customWidth="1"/>
    <col min="13057" max="13057" width="15.140625" style="1" customWidth="1"/>
    <col min="13058" max="13058" width="16.42578125" style="1" customWidth="1"/>
    <col min="13059" max="13060" width="15.140625" style="1" customWidth="1"/>
    <col min="13061" max="13063" width="0" style="1" hidden="1" customWidth="1"/>
    <col min="13064" max="13068" width="15.140625" style="1" customWidth="1"/>
    <col min="13069" max="13069" width="18.7109375" style="1" customWidth="1"/>
    <col min="13070" max="13300" width="9.140625" style="1"/>
    <col min="13301" max="13301" width="10.28515625" style="1" customWidth="1"/>
    <col min="13302" max="13302" width="38.42578125" style="1" customWidth="1"/>
    <col min="13303" max="13304" width="16.28515625" style="1" customWidth="1"/>
    <col min="13305" max="13306" width="16.140625" style="1" customWidth="1"/>
    <col min="13307" max="13308" width="18" style="1" customWidth="1"/>
    <col min="13309" max="13312" width="15.7109375" style="1" customWidth="1"/>
    <col min="13313" max="13313" width="15.140625" style="1" customWidth="1"/>
    <col min="13314" max="13314" width="16.42578125" style="1" customWidth="1"/>
    <col min="13315" max="13316" width="15.140625" style="1" customWidth="1"/>
    <col min="13317" max="13319" width="0" style="1" hidden="1" customWidth="1"/>
    <col min="13320" max="13324" width="15.140625" style="1" customWidth="1"/>
    <col min="13325" max="13325" width="18.7109375" style="1" customWidth="1"/>
    <col min="13326" max="13556" width="9.140625" style="1"/>
    <col min="13557" max="13557" width="10.28515625" style="1" customWidth="1"/>
    <col min="13558" max="13558" width="38.42578125" style="1" customWidth="1"/>
    <col min="13559" max="13560" width="16.28515625" style="1" customWidth="1"/>
    <col min="13561" max="13562" width="16.140625" style="1" customWidth="1"/>
    <col min="13563" max="13564" width="18" style="1" customWidth="1"/>
    <col min="13565" max="13568" width="15.7109375" style="1" customWidth="1"/>
    <col min="13569" max="13569" width="15.140625" style="1" customWidth="1"/>
    <col min="13570" max="13570" width="16.42578125" style="1" customWidth="1"/>
    <col min="13571" max="13572" width="15.140625" style="1" customWidth="1"/>
    <col min="13573" max="13575" width="0" style="1" hidden="1" customWidth="1"/>
    <col min="13576" max="13580" width="15.140625" style="1" customWidth="1"/>
    <col min="13581" max="13581" width="18.7109375" style="1" customWidth="1"/>
    <col min="13582" max="13812" width="9.140625" style="1"/>
    <col min="13813" max="13813" width="10.28515625" style="1" customWidth="1"/>
    <col min="13814" max="13814" width="38.42578125" style="1" customWidth="1"/>
    <col min="13815" max="13816" width="16.28515625" style="1" customWidth="1"/>
    <col min="13817" max="13818" width="16.140625" style="1" customWidth="1"/>
    <col min="13819" max="13820" width="18" style="1" customWidth="1"/>
    <col min="13821" max="13824" width="15.7109375" style="1" customWidth="1"/>
    <col min="13825" max="13825" width="15.140625" style="1" customWidth="1"/>
    <col min="13826" max="13826" width="16.42578125" style="1" customWidth="1"/>
    <col min="13827" max="13828" width="15.140625" style="1" customWidth="1"/>
    <col min="13829" max="13831" width="0" style="1" hidden="1" customWidth="1"/>
    <col min="13832" max="13836" width="15.140625" style="1" customWidth="1"/>
    <col min="13837" max="13837" width="18.7109375" style="1" customWidth="1"/>
    <col min="13838" max="14068" width="9.140625" style="1"/>
    <col min="14069" max="14069" width="10.28515625" style="1" customWidth="1"/>
    <col min="14070" max="14070" width="38.42578125" style="1" customWidth="1"/>
    <col min="14071" max="14072" width="16.28515625" style="1" customWidth="1"/>
    <col min="14073" max="14074" width="16.140625" style="1" customWidth="1"/>
    <col min="14075" max="14076" width="18" style="1" customWidth="1"/>
    <col min="14077" max="14080" width="15.7109375" style="1" customWidth="1"/>
    <col min="14081" max="14081" width="15.140625" style="1" customWidth="1"/>
    <col min="14082" max="14082" width="16.42578125" style="1" customWidth="1"/>
    <col min="14083" max="14084" width="15.140625" style="1" customWidth="1"/>
    <col min="14085" max="14087" width="0" style="1" hidden="1" customWidth="1"/>
    <col min="14088" max="14092" width="15.140625" style="1" customWidth="1"/>
    <col min="14093" max="14093" width="18.7109375" style="1" customWidth="1"/>
    <col min="14094" max="14324" width="9.140625" style="1"/>
    <col min="14325" max="14325" width="10.28515625" style="1" customWidth="1"/>
    <col min="14326" max="14326" width="38.42578125" style="1" customWidth="1"/>
    <col min="14327" max="14328" width="16.28515625" style="1" customWidth="1"/>
    <col min="14329" max="14330" width="16.140625" style="1" customWidth="1"/>
    <col min="14331" max="14332" width="18" style="1" customWidth="1"/>
    <col min="14333" max="14336" width="15.7109375" style="1" customWidth="1"/>
    <col min="14337" max="14337" width="15.140625" style="1" customWidth="1"/>
    <col min="14338" max="14338" width="16.42578125" style="1" customWidth="1"/>
    <col min="14339" max="14340" width="15.140625" style="1" customWidth="1"/>
    <col min="14341" max="14343" width="0" style="1" hidden="1" customWidth="1"/>
    <col min="14344" max="14348" width="15.140625" style="1" customWidth="1"/>
    <col min="14349" max="14349" width="18.7109375" style="1" customWidth="1"/>
    <col min="14350" max="14580" width="9.140625" style="1"/>
    <col min="14581" max="14581" width="10.28515625" style="1" customWidth="1"/>
    <col min="14582" max="14582" width="38.42578125" style="1" customWidth="1"/>
    <col min="14583" max="14584" width="16.28515625" style="1" customWidth="1"/>
    <col min="14585" max="14586" width="16.140625" style="1" customWidth="1"/>
    <col min="14587" max="14588" width="18" style="1" customWidth="1"/>
    <col min="14589" max="14592" width="15.7109375" style="1" customWidth="1"/>
    <col min="14593" max="14593" width="15.140625" style="1" customWidth="1"/>
    <col min="14594" max="14594" width="16.42578125" style="1" customWidth="1"/>
    <col min="14595" max="14596" width="15.140625" style="1" customWidth="1"/>
    <col min="14597" max="14599" width="0" style="1" hidden="1" customWidth="1"/>
    <col min="14600" max="14604" width="15.140625" style="1" customWidth="1"/>
    <col min="14605" max="14605" width="18.7109375" style="1" customWidth="1"/>
    <col min="14606" max="14836" width="9.140625" style="1"/>
    <col min="14837" max="14837" width="10.28515625" style="1" customWidth="1"/>
    <col min="14838" max="14838" width="38.42578125" style="1" customWidth="1"/>
    <col min="14839" max="14840" width="16.28515625" style="1" customWidth="1"/>
    <col min="14841" max="14842" width="16.140625" style="1" customWidth="1"/>
    <col min="14843" max="14844" width="18" style="1" customWidth="1"/>
    <col min="14845" max="14848" width="15.7109375" style="1" customWidth="1"/>
    <col min="14849" max="14849" width="15.140625" style="1" customWidth="1"/>
    <col min="14850" max="14850" width="16.42578125" style="1" customWidth="1"/>
    <col min="14851" max="14852" width="15.140625" style="1" customWidth="1"/>
    <col min="14853" max="14855" width="0" style="1" hidden="1" customWidth="1"/>
    <col min="14856" max="14860" width="15.140625" style="1" customWidth="1"/>
    <col min="14861" max="14861" width="18.7109375" style="1" customWidth="1"/>
    <col min="14862" max="15092" width="9.140625" style="1"/>
    <col min="15093" max="15093" width="10.28515625" style="1" customWidth="1"/>
    <col min="15094" max="15094" width="38.42578125" style="1" customWidth="1"/>
    <col min="15095" max="15096" width="16.28515625" style="1" customWidth="1"/>
    <col min="15097" max="15098" width="16.140625" style="1" customWidth="1"/>
    <col min="15099" max="15100" width="18" style="1" customWidth="1"/>
    <col min="15101" max="15104" width="15.7109375" style="1" customWidth="1"/>
    <col min="15105" max="15105" width="15.140625" style="1" customWidth="1"/>
    <col min="15106" max="15106" width="16.42578125" style="1" customWidth="1"/>
    <col min="15107" max="15108" width="15.140625" style="1" customWidth="1"/>
    <col min="15109" max="15111" width="0" style="1" hidden="1" customWidth="1"/>
    <col min="15112" max="15116" width="15.140625" style="1" customWidth="1"/>
    <col min="15117" max="15117" width="18.7109375" style="1" customWidth="1"/>
    <col min="15118" max="15348" width="9.140625" style="1"/>
    <col min="15349" max="15349" width="10.28515625" style="1" customWidth="1"/>
    <col min="15350" max="15350" width="38.42578125" style="1" customWidth="1"/>
    <col min="15351" max="15352" width="16.28515625" style="1" customWidth="1"/>
    <col min="15353" max="15354" width="16.140625" style="1" customWidth="1"/>
    <col min="15355" max="15356" width="18" style="1" customWidth="1"/>
    <col min="15357" max="15360" width="15.7109375" style="1" customWidth="1"/>
    <col min="15361" max="15361" width="15.140625" style="1" customWidth="1"/>
    <col min="15362" max="15362" width="16.42578125" style="1" customWidth="1"/>
    <col min="15363" max="15364" width="15.140625" style="1" customWidth="1"/>
    <col min="15365" max="15367" width="0" style="1" hidden="1" customWidth="1"/>
    <col min="15368" max="15372" width="15.140625" style="1" customWidth="1"/>
    <col min="15373" max="15373" width="18.7109375" style="1" customWidth="1"/>
    <col min="15374" max="15604" width="9.140625" style="1"/>
    <col min="15605" max="15605" width="10.28515625" style="1" customWidth="1"/>
    <col min="15606" max="15606" width="38.42578125" style="1" customWidth="1"/>
    <col min="15607" max="15608" width="16.28515625" style="1" customWidth="1"/>
    <col min="15609" max="15610" width="16.140625" style="1" customWidth="1"/>
    <col min="15611" max="15612" width="18" style="1" customWidth="1"/>
    <col min="15613" max="15616" width="15.7109375" style="1" customWidth="1"/>
    <col min="15617" max="15617" width="15.140625" style="1" customWidth="1"/>
    <col min="15618" max="15618" width="16.42578125" style="1" customWidth="1"/>
    <col min="15619" max="15620" width="15.140625" style="1" customWidth="1"/>
    <col min="15621" max="15623" width="0" style="1" hidden="1" customWidth="1"/>
    <col min="15624" max="15628" width="15.140625" style="1" customWidth="1"/>
    <col min="15629" max="15629" width="18.7109375" style="1" customWidth="1"/>
    <col min="15630" max="15860" width="9.140625" style="1"/>
    <col min="15861" max="15861" width="10.28515625" style="1" customWidth="1"/>
    <col min="15862" max="15862" width="38.42578125" style="1" customWidth="1"/>
    <col min="15863" max="15864" width="16.28515625" style="1" customWidth="1"/>
    <col min="15865" max="15866" width="16.140625" style="1" customWidth="1"/>
    <col min="15867" max="15868" width="18" style="1" customWidth="1"/>
    <col min="15869" max="15872" width="15.7109375" style="1" customWidth="1"/>
    <col min="15873" max="15873" width="15.140625" style="1" customWidth="1"/>
    <col min="15874" max="15874" width="16.42578125" style="1" customWidth="1"/>
    <col min="15875" max="15876" width="15.140625" style="1" customWidth="1"/>
    <col min="15877" max="15879" width="0" style="1" hidden="1" customWidth="1"/>
    <col min="15880" max="15884" width="15.140625" style="1" customWidth="1"/>
    <col min="15885" max="15885" width="18.7109375" style="1" customWidth="1"/>
    <col min="15886" max="16116" width="9.140625" style="1"/>
    <col min="16117" max="16117" width="10.28515625" style="1" customWidth="1"/>
    <col min="16118" max="16118" width="38.42578125" style="1" customWidth="1"/>
    <col min="16119" max="16120" width="16.28515625" style="1" customWidth="1"/>
    <col min="16121" max="16122" width="16.140625" style="1" customWidth="1"/>
    <col min="16123" max="16124" width="18" style="1" customWidth="1"/>
    <col min="16125" max="16128" width="15.7109375" style="1" customWidth="1"/>
    <col min="16129" max="16129" width="15.140625" style="1" customWidth="1"/>
    <col min="16130" max="16130" width="16.42578125" style="1" customWidth="1"/>
    <col min="16131" max="16132" width="15.140625" style="1" customWidth="1"/>
    <col min="16133" max="16135" width="0" style="1" hidden="1" customWidth="1"/>
    <col min="16136" max="16140" width="15.140625" style="1" customWidth="1"/>
    <col min="16141" max="16141" width="18.7109375" style="1" customWidth="1"/>
    <col min="16142" max="16384" width="9.140625" style="1"/>
  </cols>
  <sheetData>
    <row r="1" spans="1:19" ht="43.5" customHeight="1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37</v>
      </c>
      <c r="H1" s="29" t="s">
        <v>14</v>
      </c>
      <c r="I1" s="29" t="s">
        <v>15</v>
      </c>
      <c r="J1" s="47"/>
      <c r="K1" s="47"/>
      <c r="L1" s="47"/>
      <c r="M1" s="29" t="s">
        <v>16</v>
      </c>
      <c r="N1" s="29" t="s">
        <v>34</v>
      </c>
      <c r="O1" s="29" t="s">
        <v>35</v>
      </c>
      <c r="P1" s="29" t="s">
        <v>36</v>
      </c>
      <c r="Q1" s="29" t="s">
        <v>17</v>
      </c>
      <c r="R1" s="48" t="s">
        <v>49</v>
      </c>
      <c r="S1" s="56" t="s">
        <v>51</v>
      </c>
    </row>
    <row r="2" spans="1:19" ht="13.5" customHeight="1">
      <c r="A2" s="49">
        <v>92321</v>
      </c>
      <c r="B2" s="47" t="s">
        <v>18</v>
      </c>
      <c r="C2" s="21">
        <v>24897760</v>
      </c>
      <c r="D2" s="21">
        <v>24897760</v>
      </c>
      <c r="E2" s="32"/>
      <c r="F2" s="20">
        <f>D2+E2</f>
        <v>24897760</v>
      </c>
      <c r="G2" s="27">
        <f>SUM('Állami I.félév'!N2)</f>
        <v>13021530</v>
      </c>
      <c r="H2" s="21">
        <v>1892230</v>
      </c>
      <c r="I2" s="21"/>
      <c r="J2" s="50"/>
      <c r="K2" s="50"/>
      <c r="L2" s="50"/>
      <c r="M2" s="21"/>
      <c r="N2" s="21"/>
      <c r="O2" s="21"/>
      <c r="P2" s="21"/>
      <c r="Q2" s="21">
        <f>SUM(G2:P2)</f>
        <v>14913760</v>
      </c>
      <c r="R2" s="51">
        <f>SUM(F2-Q2)</f>
        <v>9984000</v>
      </c>
      <c r="S2" s="54">
        <f>G2/F2*100</f>
        <v>52.300006104966869</v>
      </c>
    </row>
    <row r="3" spans="1:19" ht="14.25" customHeight="1">
      <c r="A3" s="49">
        <v>92323</v>
      </c>
      <c r="B3" s="52" t="s">
        <v>19</v>
      </c>
      <c r="C3" s="21">
        <v>49903568</v>
      </c>
      <c r="D3" s="21">
        <v>49903568</v>
      </c>
      <c r="E3" s="34"/>
      <c r="F3" s="20">
        <f>D3+E3</f>
        <v>49903568</v>
      </c>
      <c r="G3" s="27">
        <f>SUM('Állami I.félév'!N3)</f>
        <v>26099566</v>
      </c>
      <c r="H3" s="21">
        <v>3792671</v>
      </c>
      <c r="I3" s="21"/>
      <c r="J3" s="50"/>
      <c r="K3" s="50"/>
      <c r="L3" s="50"/>
      <c r="M3" s="21"/>
      <c r="N3" s="21"/>
      <c r="O3" s="21"/>
      <c r="P3" s="21"/>
      <c r="Q3" s="21">
        <f>SUM(G3:P3)</f>
        <v>29892237</v>
      </c>
      <c r="R3" s="51">
        <f>SUM(F3-Q3)</f>
        <v>20011331</v>
      </c>
      <c r="S3" s="54">
        <f t="shared" ref="S3:S29" si="0">G3/F3*100</f>
        <v>52.299999871752654</v>
      </c>
    </row>
    <row r="4" spans="1:19" ht="18" customHeight="1">
      <c r="A4" s="61" t="s">
        <v>20</v>
      </c>
      <c r="B4" s="61"/>
      <c r="C4" s="22">
        <f>SUM(C2:C3)</f>
        <v>74801328</v>
      </c>
      <c r="D4" s="22">
        <f>SUM(D2:D3)</f>
        <v>74801328</v>
      </c>
      <c r="E4" s="22">
        <f t="shared" ref="E4:P4" si="1">SUM(E2:E3)</f>
        <v>0</v>
      </c>
      <c r="F4" s="22">
        <f t="shared" si="1"/>
        <v>74801328</v>
      </c>
      <c r="G4" s="22">
        <f t="shared" si="1"/>
        <v>39121096</v>
      </c>
      <c r="H4" s="22">
        <f t="shared" si="1"/>
        <v>5684901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  <c r="O4" s="22">
        <f t="shared" si="1"/>
        <v>0</v>
      </c>
      <c r="P4" s="22">
        <f t="shared" si="1"/>
        <v>0</v>
      </c>
      <c r="Q4" s="22">
        <f>SUM(Q2:Q3)</f>
        <v>44805997</v>
      </c>
      <c r="R4" s="22">
        <f>SUM(R2:R3)</f>
        <v>29995331</v>
      </c>
      <c r="S4" s="54">
        <f t="shared" si="0"/>
        <v>52.300001946489502</v>
      </c>
    </row>
    <row r="5" spans="1:19">
      <c r="A5" s="31">
        <v>942211</v>
      </c>
      <c r="B5" s="37" t="s">
        <v>21</v>
      </c>
      <c r="C5" s="21">
        <v>12236424</v>
      </c>
      <c r="D5" s="21">
        <v>12236424</v>
      </c>
      <c r="E5" s="21"/>
      <c r="F5" s="20">
        <f>E5+D5</f>
        <v>12236424</v>
      </c>
      <c r="G5" s="27">
        <f>SUM('Állami I.félév'!N5)</f>
        <v>6399647</v>
      </c>
      <c r="H5" s="21">
        <v>929968</v>
      </c>
      <c r="I5" s="21"/>
      <c r="J5" s="50" t="e">
        <f>I5-#REF!</f>
        <v>#REF!</v>
      </c>
      <c r="K5" s="50" t="e">
        <f t="shared" ref="K5" si="2">J5*0.138</f>
        <v>#REF!</v>
      </c>
      <c r="L5" s="50" t="e">
        <f t="shared" ref="L5" si="3">J5-K5</f>
        <v>#REF!</v>
      </c>
      <c r="M5" s="21"/>
      <c r="N5" s="21"/>
      <c r="O5" s="21"/>
      <c r="P5" s="21"/>
      <c r="Q5" s="21">
        <f>SUM(G5+H5+I5+M5+N5+O5+P5)</f>
        <v>7329615</v>
      </c>
      <c r="R5" s="51">
        <f>SUM(F5-Q5)</f>
        <v>4906809</v>
      </c>
      <c r="S5" s="54">
        <f t="shared" si="0"/>
        <v>52.299977509769192</v>
      </c>
    </row>
    <row r="6" spans="1:19" ht="15" customHeight="1">
      <c r="A6" s="31">
        <v>942212</v>
      </c>
      <c r="B6" s="35" t="s">
        <v>32</v>
      </c>
      <c r="C6" s="21">
        <v>38384358</v>
      </c>
      <c r="D6" s="21">
        <v>38384358</v>
      </c>
      <c r="E6" s="21"/>
      <c r="F6" s="20">
        <f>D6+E6</f>
        <v>38384358</v>
      </c>
      <c r="G6" s="27">
        <f>SUM('Állami I.félév'!N6)</f>
        <v>20075022</v>
      </c>
      <c r="H6" s="21">
        <v>2917212</v>
      </c>
      <c r="I6" s="21"/>
      <c r="J6" s="50"/>
      <c r="K6" s="50"/>
      <c r="L6" s="50"/>
      <c r="M6" s="21"/>
      <c r="N6" s="21"/>
      <c r="O6" s="21"/>
      <c r="P6" s="21"/>
      <c r="Q6" s="21">
        <f t="shared" ref="Q6:Q27" si="4">SUM(G6:P6)</f>
        <v>22992234</v>
      </c>
      <c r="R6" s="51">
        <f>SUM(F6-Q6)</f>
        <v>15392124</v>
      </c>
      <c r="S6" s="54">
        <f t="shared" si="0"/>
        <v>52.300007206060343</v>
      </c>
    </row>
    <row r="7" spans="1:19" s="4" customFormat="1">
      <c r="A7" s="61" t="s">
        <v>22</v>
      </c>
      <c r="B7" s="61"/>
      <c r="C7" s="22">
        <f t="shared" ref="C7:R7" si="5">SUM(C5:C6)</f>
        <v>50620782</v>
      </c>
      <c r="D7" s="22">
        <f t="shared" ref="D7" si="6">SUM(D5:D6)</f>
        <v>50620782</v>
      </c>
      <c r="E7" s="22">
        <f t="shared" si="5"/>
        <v>0</v>
      </c>
      <c r="F7" s="22">
        <f t="shared" si="5"/>
        <v>50620782</v>
      </c>
      <c r="G7" s="22">
        <f t="shared" si="5"/>
        <v>26474669</v>
      </c>
      <c r="H7" s="22">
        <f t="shared" si="5"/>
        <v>3847180</v>
      </c>
      <c r="I7" s="22">
        <f t="shared" si="5"/>
        <v>0</v>
      </c>
      <c r="J7" s="22" t="e">
        <f t="shared" si="5"/>
        <v>#REF!</v>
      </c>
      <c r="K7" s="22" t="e">
        <f t="shared" si="5"/>
        <v>#REF!</v>
      </c>
      <c r="L7" s="22" t="e">
        <f t="shared" si="5"/>
        <v>#REF!</v>
      </c>
      <c r="M7" s="22">
        <f t="shared" si="5"/>
        <v>0</v>
      </c>
      <c r="N7" s="22">
        <f t="shared" si="5"/>
        <v>0</v>
      </c>
      <c r="O7" s="22">
        <f t="shared" si="5"/>
        <v>0</v>
      </c>
      <c r="P7" s="22">
        <f t="shared" si="5"/>
        <v>0</v>
      </c>
      <c r="Q7" s="22">
        <f t="shared" si="5"/>
        <v>30321849</v>
      </c>
      <c r="R7" s="22">
        <f t="shared" si="5"/>
        <v>20298933</v>
      </c>
      <c r="S7" s="54">
        <f t="shared" si="0"/>
        <v>52.300000027656623</v>
      </c>
    </row>
    <row r="8" spans="1:19" ht="12.75" customHeight="1">
      <c r="A8" s="17">
        <v>9422212</v>
      </c>
      <c r="B8" s="36" t="s">
        <v>38</v>
      </c>
      <c r="C8" s="21">
        <v>69300</v>
      </c>
      <c r="D8" s="21">
        <v>69300</v>
      </c>
      <c r="E8" s="21"/>
      <c r="F8" s="20">
        <f t="shared" ref="F8:F9" si="7">E8+D8</f>
        <v>69300</v>
      </c>
      <c r="G8" s="27">
        <f>SUM('Állami I.félév'!N8)</f>
        <v>36244</v>
      </c>
      <c r="H8" s="21">
        <v>5267</v>
      </c>
      <c r="I8" s="21"/>
      <c r="J8" s="50"/>
      <c r="K8" s="50"/>
      <c r="L8" s="50"/>
      <c r="M8" s="21"/>
      <c r="N8" s="21"/>
      <c r="O8" s="21"/>
      <c r="P8" s="21"/>
      <c r="Q8" s="21">
        <f t="shared" si="4"/>
        <v>41511</v>
      </c>
      <c r="R8" s="51">
        <f>SUM(F8-Q8)</f>
        <v>27789</v>
      </c>
      <c r="S8" s="54">
        <f t="shared" si="0"/>
        <v>52.300144300144304</v>
      </c>
    </row>
    <row r="9" spans="1:19" ht="26.25" customHeight="1">
      <c r="A9" s="17">
        <v>9422214</v>
      </c>
      <c r="B9" s="37" t="s">
        <v>43</v>
      </c>
      <c r="C9" s="21">
        <v>2380000</v>
      </c>
      <c r="D9" s="21">
        <v>2380000</v>
      </c>
      <c r="E9" s="21"/>
      <c r="F9" s="20">
        <f t="shared" si="7"/>
        <v>2380000</v>
      </c>
      <c r="G9" s="27">
        <f>SUM('Állami I.félév'!N9)</f>
        <v>1244740</v>
      </c>
      <c r="H9" s="21">
        <v>180880</v>
      </c>
      <c r="I9" s="21"/>
      <c r="J9" s="50"/>
      <c r="K9" s="50"/>
      <c r="L9" s="50"/>
      <c r="M9" s="21"/>
      <c r="N9" s="21"/>
      <c r="O9" s="21"/>
      <c r="P9" s="21"/>
      <c r="Q9" s="21">
        <f t="shared" si="4"/>
        <v>1425620</v>
      </c>
      <c r="R9" s="51">
        <f>SUM(F9-Q9)</f>
        <v>954380</v>
      </c>
      <c r="S9" s="54">
        <f t="shared" si="0"/>
        <v>52.300000000000004</v>
      </c>
    </row>
    <row r="10" spans="1:19" s="4" customFormat="1" ht="20.25" customHeight="1">
      <c r="A10" s="59" t="s">
        <v>44</v>
      </c>
      <c r="B10" s="59"/>
      <c r="C10" s="22">
        <f>SUM(C8:C9)</f>
        <v>2449300</v>
      </c>
      <c r="D10" s="22">
        <f>SUM(D8:D9)</f>
        <v>2449300</v>
      </c>
      <c r="E10" s="22">
        <f t="shared" ref="E10:I10" si="8">SUM(E8:E9)</f>
        <v>0</v>
      </c>
      <c r="F10" s="22">
        <f t="shared" si="8"/>
        <v>2449300</v>
      </c>
      <c r="G10" s="22">
        <f t="shared" si="8"/>
        <v>1280984</v>
      </c>
      <c r="H10" s="22">
        <f t="shared" si="8"/>
        <v>186147</v>
      </c>
      <c r="I10" s="22">
        <f t="shared" si="8"/>
        <v>0</v>
      </c>
      <c r="J10" s="22">
        <f t="shared" ref="J10" si="9">SUM(J8:J9)</f>
        <v>0</v>
      </c>
      <c r="K10" s="22">
        <f t="shared" ref="K10" si="10">SUM(K8:K9)</f>
        <v>0</v>
      </c>
      <c r="L10" s="22">
        <f t="shared" ref="L10" si="11">SUM(L8:L9)</f>
        <v>0</v>
      </c>
      <c r="M10" s="22">
        <f t="shared" ref="M10" si="12">SUM(M8:M9)</f>
        <v>0</v>
      </c>
      <c r="N10" s="22">
        <f t="shared" ref="N10" si="13">SUM(N8:N9)</f>
        <v>0</v>
      </c>
      <c r="O10" s="22">
        <f t="shared" ref="O10" si="14">SUM(O8:O9)</f>
        <v>0</v>
      </c>
      <c r="P10" s="22">
        <f t="shared" ref="P10" si="15">SUM(P8:P9)</f>
        <v>0</v>
      </c>
      <c r="Q10" s="22">
        <f t="shared" ref="Q10" si="16">SUM(Q8:Q9)</f>
        <v>1467131</v>
      </c>
      <c r="R10" s="22">
        <f t="shared" ref="R10" si="17">SUM(R8:R9)</f>
        <v>982169</v>
      </c>
      <c r="S10" s="54">
        <f t="shared" si="0"/>
        <v>52.30000408279917</v>
      </c>
    </row>
    <row r="11" spans="1:19" ht="16.5" customHeight="1">
      <c r="A11" s="24">
        <v>9422221</v>
      </c>
      <c r="B11" s="38" t="s">
        <v>23</v>
      </c>
      <c r="C11" s="21">
        <v>2986200</v>
      </c>
      <c r="D11" s="21">
        <v>2986200</v>
      </c>
      <c r="E11" s="21"/>
      <c r="F11" s="20">
        <f>E11+D11</f>
        <v>2986200</v>
      </c>
      <c r="G11" s="27">
        <f>SUM('Állami I.félév'!N11)</f>
        <v>1753740</v>
      </c>
      <c r="H11" s="21">
        <v>295380</v>
      </c>
      <c r="I11" s="21"/>
      <c r="J11" s="50" t="e">
        <f>I11-#REF!</f>
        <v>#REF!</v>
      </c>
      <c r="K11" s="50"/>
      <c r="L11" s="50"/>
      <c r="M11" s="21"/>
      <c r="N11" s="21"/>
      <c r="O11" s="21"/>
      <c r="P11" s="21"/>
      <c r="Q11" s="21">
        <f>SUM(G11+H11+I11+M11+N11+O11+P11)</f>
        <v>2049120</v>
      </c>
      <c r="R11" s="51">
        <f t="shared" ref="R11:R17" si="18">SUM(F11-Q11)</f>
        <v>937080</v>
      </c>
      <c r="S11" s="54">
        <f t="shared" si="0"/>
        <v>58.728149487643158</v>
      </c>
    </row>
    <row r="12" spans="1:19" ht="20.25" customHeight="1">
      <c r="A12" s="24">
        <v>9422221</v>
      </c>
      <c r="B12" s="38" t="s">
        <v>39</v>
      </c>
      <c r="C12" s="21">
        <v>4344996</v>
      </c>
      <c r="D12" s="21">
        <v>4344996</v>
      </c>
      <c r="E12" s="21"/>
      <c r="F12" s="20">
        <f>E12+D12</f>
        <v>4344996</v>
      </c>
      <c r="G12" s="27">
        <f>SUM('Állami I.félév'!N12)</f>
        <v>1718984</v>
      </c>
      <c r="H12" s="21">
        <v>187403</v>
      </c>
      <c r="I12" s="21"/>
      <c r="J12" s="50"/>
      <c r="K12" s="50"/>
      <c r="L12" s="50"/>
      <c r="M12" s="21"/>
      <c r="N12" s="21"/>
      <c r="O12" s="21"/>
      <c r="P12" s="21"/>
      <c r="Q12" s="21">
        <f t="shared" si="4"/>
        <v>1906387</v>
      </c>
      <c r="R12" s="51">
        <f t="shared" si="18"/>
        <v>2438609</v>
      </c>
      <c r="S12" s="54">
        <f t="shared" si="0"/>
        <v>39.562383946958754</v>
      </c>
    </row>
    <row r="13" spans="1:19" ht="18" customHeight="1">
      <c r="A13" s="24">
        <v>9422221</v>
      </c>
      <c r="B13" s="33" t="s">
        <v>24</v>
      </c>
      <c r="C13" s="21">
        <v>4049834</v>
      </c>
      <c r="D13" s="21">
        <v>4049834</v>
      </c>
      <c r="E13" s="21"/>
      <c r="F13" s="20">
        <f>E13+D13</f>
        <v>4049834</v>
      </c>
      <c r="G13" s="27">
        <f>SUM('Állami I.félév'!N13)</f>
        <v>1803793</v>
      </c>
      <c r="H13" s="21">
        <v>283200</v>
      </c>
      <c r="I13" s="21"/>
      <c r="J13" s="50" t="e">
        <f>I13-#REF!</f>
        <v>#REF!</v>
      </c>
      <c r="K13" s="50"/>
      <c r="L13" s="50"/>
      <c r="M13" s="21"/>
      <c r="N13" s="21"/>
      <c r="O13" s="21"/>
      <c r="P13" s="21"/>
      <c r="Q13" s="21">
        <f>SUM(G13+H13+I13+M13+N13+O13+P13)</f>
        <v>2086993</v>
      </c>
      <c r="R13" s="51">
        <f t="shared" si="18"/>
        <v>1962841</v>
      </c>
      <c r="S13" s="54">
        <f t="shared" si="0"/>
        <v>44.539924352454939</v>
      </c>
    </row>
    <row r="14" spans="1:19" ht="16.5" customHeight="1">
      <c r="A14" s="24">
        <v>9422221</v>
      </c>
      <c r="B14" s="33" t="s">
        <v>33</v>
      </c>
      <c r="C14" s="21"/>
      <c r="D14" s="21"/>
      <c r="E14" s="21"/>
      <c r="F14" s="20">
        <f>E14+D14</f>
        <v>0</v>
      </c>
      <c r="G14" s="27">
        <f>SUM('Állami I.félév'!N14)</f>
        <v>0</v>
      </c>
      <c r="H14" s="21"/>
      <c r="I14" s="21"/>
      <c r="J14" s="50"/>
      <c r="K14" s="50"/>
      <c r="L14" s="50"/>
      <c r="M14" s="21"/>
      <c r="N14" s="21"/>
      <c r="O14" s="21"/>
      <c r="P14" s="21"/>
      <c r="Q14" s="21">
        <f>SUM(G14+H14+I14+M14+N14+O14+P14)</f>
        <v>0</v>
      </c>
      <c r="R14" s="51">
        <f t="shared" si="18"/>
        <v>0</v>
      </c>
      <c r="S14" s="54" t="e">
        <f t="shared" si="0"/>
        <v>#DIV/0!</v>
      </c>
    </row>
    <row r="15" spans="1:19" ht="19.5" customHeight="1">
      <c r="A15" s="24">
        <v>9422221</v>
      </c>
      <c r="B15" s="33" t="s">
        <v>25</v>
      </c>
      <c r="C15" s="21">
        <v>1185030</v>
      </c>
      <c r="D15" s="21">
        <v>1185030</v>
      </c>
      <c r="E15" s="21"/>
      <c r="F15" s="20">
        <f t="shared" ref="F15:F17" si="19">E15+D15</f>
        <v>1185030</v>
      </c>
      <c r="G15" s="27">
        <f>SUM('Állami I.félév'!N15)</f>
        <v>567399</v>
      </c>
      <c r="H15" s="21">
        <v>91058</v>
      </c>
      <c r="I15" s="21"/>
      <c r="J15" s="50"/>
      <c r="K15" s="50"/>
      <c r="L15" s="50"/>
      <c r="M15" s="21"/>
      <c r="N15" s="21"/>
      <c r="O15" s="21"/>
      <c r="P15" s="21"/>
      <c r="Q15" s="21">
        <f t="shared" si="4"/>
        <v>658457</v>
      </c>
      <c r="R15" s="51">
        <f t="shared" si="18"/>
        <v>526573</v>
      </c>
      <c r="S15" s="54">
        <f t="shared" si="0"/>
        <v>47.880559985823147</v>
      </c>
    </row>
    <row r="16" spans="1:19" ht="21" customHeight="1">
      <c r="A16" s="24">
        <v>9422221</v>
      </c>
      <c r="B16" s="33" t="s">
        <v>41</v>
      </c>
      <c r="C16" s="21">
        <v>9385512</v>
      </c>
      <c r="D16" s="21">
        <v>9385512</v>
      </c>
      <c r="E16" s="21"/>
      <c r="F16" s="20">
        <f t="shared" si="19"/>
        <v>9385512</v>
      </c>
      <c r="G16" s="27">
        <f>SUM('Állami I.félév'!N16)</f>
        <v>4015384</v>
      </c>
      <c r="H16" s="21">
        <v>747840</v>
      </c>
      <c r="I16" s="21"/>
      <c r="J16" s="50"/>
      <c r="K16" s="26"/>
      <c r="L16" s="26"/>
      <c r="M16" s="21"/>
      <c r="N16" s="21"/>
      <c r="O16" s="21"/>
      <c r="P16" s="21"/>
      <c r="Q16" s="21">
        <f t="shared" si="4"/>
        <v>4763224</v>
      </c>
      <c r="R16" s="51">
        <f t="shared" si="18"/>
        <v>4622288</v>
      </c>
      <c r="S16" s="54">
        <f t="shared" si="0"/>
        <v>42.782791178573952</v>
      </c>
    </row>
    <row r="17" spans="1:19" ht="19.5" customHeight="1">
      <c r="A17" s="24">
        <v>9422221</v>
      </c>
      <c r="B17" s="35" t="s">
        <v>42</v>
      </c>
      <c r="C17" s="21"/>
      <c r="D17" s="21">
        <v>20000</v>
      </c>
      <c r="E17" s="21"/>
      <c r="F17" s="20">
        <f t="shared" si="19"/>
        <v>20000</v>
      </c>
      <c r="G17" s="27">
        <f>SUM('Állami I.félév'!N17)</f>
        <v>20000</v>
      </c>
      <c r="H17" s="21"/>
      <c r="I17" s="21"/>
      <c r="J17" s="50"/>
      <c r="K17" s="26"/>
      <c r="L17" s="26"/>
      <c r="M17" s="21"/>
      <c r="N17" s="21"/>
      <c r="O17" s="21"/>
      <c r="P17" s="21"/>
      <c r="Q17" s="21">
        <f t="shared" si="4"/>
        <v>20000</v>
      </c>
      <c r="R17" s="51">
        <f t="shared" si="18"/>
        <v>0</v>
      </c>
      <c r="S17" s="54">
        <f t="shared" si="0"/>
        <v>100</v>
      </c>
    </row>
    <row r="18" spans="1:19" s="4" customFormat="1" ht="20.25" customHeight="1">
      <c r="A18" s="58" t="s">
        <v>40</v>
      </c>
      <c r="B18" s="58"/>
      <c r="C18" s="22">
        <f>SUM(C11:C17)</f>
        <v>21951572</v>
      </c>
      <c r="D18" s="22">
        <f>SUM(D11:D17)</f>
        <v>21971572</v>
      </c>
      <c r="E18" s="22">
        <f t="shared" ref="E18:R18" si="20">SUM(E11:E17)</f>
        <v>0</v>
      </c>
      <c r="F18" s="22">
        <f t="shared" si="20"/>
        <v>21971572</v>
      </c>
      <c r="G18" s="22">
        <f t="shared" si="20"/>
        <v>9879300</v>
      </c>
      <c r="H18" s="22">
        <f t="shared" si="20"/>
        <v>1604881</v>
      </c>
      <c r="I18" s="22">
        <f t="shared" si="20"/>
        <v>0</v>
      </c>
      <c r="J18" s="22" t="e">
        <f t="shared" si="20"/>
        <v>#REF!</v>
      </c>
      <c r="K18" s="22">
        <f t="shared" si="20"/>
        <v>0</v>
      </c>
      <c r="L18" s="22">
        <f t="shared" si="20"/>
        <v>0</v>
      </c>
      <c r="M18" s="22">
        <f t="shared" si="20"/>
        <v>0</v>
      </c>
      <c r="N18" s="22">
        <f t="shared" si="20"/>
        <v>0</v>
      </c>
      <c r="O18" s="22">
        <f t="shared" si="20"/>
        <v>0</v>
      </c>
      <c r="P18" s="22">
        <f t="shared" si="20"/>
        <v>0</v>
      </c>
      <c r="Q18" s="22">
        <f t="shared" si="20"/>
        <v>11484181</v>
      </c>
      <c r="R18" s="22">
        <f t="shared" si="20"/>
        <v>10487391</v>
      </c>
      <c r="S18" s="54">
        <f t="shared" si="0"/>
        <v>44.964010768096159</v>
      </c>
    </row>
    <row r="19" spans="1:19" ht="18" customHeight="1">
      <c r="A19" s="40">
        <v>942231</v>
      </c>
      <c r="B19" s="41" t="s">
        <v>26</v>
      </c>
      <c r="C19" s="21"/>
      <c r="D19" s="21"/>
      <c r="E19" s="21"/>
      <c r="F19" s="20">
        <f>E19+D19</f>
        <v>0</v>
      </c>
      <c r="G19" s="27">
        <f>SUM('Állami I.félév'!N19)</f>
        <v>0</v>
      </c>
      <c r="H19" s="21"/>
      <c r="I19" s="21"/>
      <c r="J19" s="50" t="e">
        <f>I19-#REF!</f>
        <v>#REF!</v>
      </c>
      <c r="K19" s="26"/>
      <c r="L19" s="26"/>
      <c r="M19" s="21"/>
      <c r="N19" s="21"/>
      <c r="O19" s="21"/>
      <c r="P19" s="21"/>
      <c r="Q19" s="21"/>
      <c r="R19" s="51">
        <f>SUM(F19-Q19)</f>
        <v>0</v>
      </c>
      <c r="S19" s="54" t="e">
        <f t="shared" si="0"/>
        <v>#DIV/0!</v>
      </c>
    </row>
    <row r="20" spans="1:19" ht="17.25" customHeight="1">
      <c r="A20" s="17">
        <v>9422311</v>
      </c>
      <c r="B20" s="35" t="s">
        <v>28</v>
      </c>
      <c r="C20" s="21"/>
      <c r="D20" s="43"/>
      <c r="E20" s="21">
        <v>35000</v>
      </c>
      <c r="F20" s="20">
        <f t="shared" ref="F20:F23" si="21">E20+D20</f>
        <v>35000</v>
      </c>
      <c r="G20" s="27">
        <f>SUM('Állami I.félév'!N20)</f>
        <v>35000</v>
      </c>
      <c r="H20" s="21"/>
      <c r="I20" s="21"/>
      <c r="J20" s="50"/>
      <c r="K20" s="26"/>
      <c r="L20" s="26"/>
      <c r="M20" s="21"/>
      <c r="N20" s="21"/>
      <c r="O20" s="21"/>
      <c r="P20" s="21"/>
      <c r="Q20" s="21">
        <f t="shared" si="4"/>
        <v>35000</v>
      </c>
      <c r="R20" s="51">
        <f>SUM(F20-Q20)</f>
        <v>0</v>
      </c>
      <c r="S20" s="54">
        <f t="shared" si="0"/>
        <v>100</v>
      </c>
    </row>
    <row r="21" spans="1:19" ht="15.75" customHeight="1">
      <c r="A21" s="17">
        <v>9422312</v>
      </c>
      <c r="B21" s="18" t="s">
        <v>27</v>
      </c>
      <c r="C21" s="21"/>
      <c r="D21" s="21"/>
      <c r="E21" s="53">
        <v>140000</v>
      </c>
      <c r="F21" s="20">
        <f t="shared" si="21"/>
        <v>140000</v>
      </c>
      <c r="G21" s="27">
        <f>SUM('Állami I.félév'!N21)</f>
        <v>140000</v>
      </c>
      <c r="H21" s="21"/>
      <c r="I21" s="21"/>
      <c r="J21" s="50"/>
      <c r="K21" s="26"/>
      <c r="L21" s="26"/>
      <c r="M21" s="21"/>
      <c r="N21" s="21"/>
      <c r="O21" s="21"/>
      <c r="P21" s="21"/>
      <c r="Q21" s="21">
        <f t="shared" si="4"/>
        <v>140000</v>
      </c>
      <c r="R21" s="51">
        <f>SUM(F21-Q21)</f>
        <v>0</v>
      </c>
      <c r="S21" s="54">
        <f t="shared" si="0"/>
        <v>100</v>
      </c>
    </row>
    <row r="22" spans="1:19" ht="15.75" customHeight="1">
      <c r="A22" s="17">
        <v>9422313</v>
      </c>
      <c r="B22" s="18" t="s">
        <v>47</v>
      </c>
      <c r="C22" s="21"/>
      <c r="D22" s="21">
        <v>65666</v>
      </c>
      <c r="E22" s="53"/>
      <c r="F22" s="20">
        <f t="shared" si="21"/>
        <v>65666</v>
      </c>
      <c r="G22" s="27">
        <f>SUM('Állami I.félév'!N22)</f>
        <v>65666</v>
      </c>
      <c r="H22" s="21"/>
      <c r="I22" s="21"/>
      <c r="J22" s="50"/>
      <c r="K22" s="26"/>
      <c r="L22" s="26"/>
      <c r="M22" s="21"/>
      <c r="N22" s="21"/>
      <c r="O22" s="21"/>
      <c r="P22" s="21"/>
      <c r="Q22" s="21">
        <f t="shared" si="4"/>
        <v>65666</v>
      </c>
      <c r="R22" s="51">
        <f>SUM(F22-Q22)</f>
        <v>0</v>
      </c>
      <c r="S22" s="54">
        <f t="shared" si="0"/>
        <v>100</v>
      </c>
    </row>
    <row r="23" spans="1:19" ht="19.5" customHeight="1">
      <c r="A23" s="40">
        <v>942232</v>
      </c>
      <c r="B23" s="45" t="s">
        <v>46</v>
      </c>
      <c r="C23" s="20"/>
      <c r="D23" s="20"/>
      <c r="E23" s="20"/>
      <c r="F23" s="20">
        <f t="shared" si="21"/>
        <v>0</v>
      </c>
      <c r="G23" s="27">
        <f>SUM('Állami I.félév'!N23)</f>
        <v>0</v>
      </c>
      <c r="H23" s="21"/>
      <c r="I23" s="21"/>
      <c r="J23" s="50"/>
      <c r="K23" s="26"/>
      <c r="L23" s="26"/>
      <c r="M23" s="21"/>
      <c r="N23" s="21"/>
      <c r="O23" s="21"/>
      <c r="P23" s="21"/>
      <c r="Q23" s="21">
        <f t="shared" si="4"/>
        <v>0</v>
      </c>
      <c r="R23" s="51">
        <f>SUM(F23-Q23)</f>
        <v>0</v>
      </c>
      <c r="S23" s="54" t="e">
        <f t="shared" si="0"/>
        <v>#DIV/0!</v>
      </c>
    </row>
    <row r="24" spans="1:19" s="5" customFormat="1" ht="18" customHeight="1">
      <c r="A24" s="58" t="s">
        <v>29</v>
      </c>
      <c r="B24" s="58"/>
      <c r="C24" s="22">
        <f>SUM(C20:C23)</f>
        <v>0</v>
      </c>
      <c r="D24" s="22">
        <f t="shared" ref="D24:H24" si="22">SUM(D20:D23)</f>
        <v>65666</v>
      </c>
      <c r="E24" s="22">
        <f t="shared" si="22"/>
        <v>175000</v>
      </c>
      <c r="F24" s="22">
        <f t="shared" si="22"/>
        <v>240666</v>
      </c>
      <c r="G24" s="22">
        <f t="shared" si="22"/>
        <v>240666</v>
      </c>
      <c r="H24" s="22">
        <f t="shared" si="22"/>
        <v>0</v>
      </c>
      <c r="I24" s="22">
        <f t="shared" ref="I24" si="23">SUM(I20:I23)</f>
        <v>0</v>
      </c>
      <c r="J24" s="22">
        <f t="shared" ref="J24" si="24">SUM(J20:J23)</f>
        <v>0</v>
      </c>
      <c r="K24" s="22">
        <f t="shared" ref="K24" si="25">SUM(K20:K23)</f>
        <v>0</v>
      </c>
      <c r="L24" s="22">
        <f t="shared" ref="L24" si="26">SUM(L20:L23)</f>
        <v>0</v>
      </c>
      <c r="M24" s="22">
        <f t="shared" ref="M24" si="27">SUM(M20:M23)</f>
        <v>0</v>
      </c>
      <c r="N24" s="22">
        <f t="shared" ref="N24" si="28">SUM(N20:N23)</f>
        <v>0</v>
      </c>
      <c r="O24" s="22">
        <f t="shared" ref="O24" si="29">SUM(O20:O23)</f>
        <v>0</v>
      </c>
      <c r="P24" s="22">
        <f t="shared" ref="P24" si="30">SUM(P20:P23)</f>
        <v>0</v>
      </c>
      <c r="Q24" s="22">
        <f t="shared" ref="Q24:R24" si="31">SUM(Q20:Q23)</f>
        <v>240666</v>
      </c>
      <c r="R24" s="22">
        <f t="shared" si="31"/>
        <v>0</v>
      </c>
      <c r="S24" s="54">
        <f t="shared" si="0"/>
        <v>100</v>
      </c>
    </row>
    <row r="25" spans="1:19" s="6" customFormat="1" ht="14.25" customHeight="1">
      <c r="A25" s="17">
        <v>94426</v>
      </c>
      <c r="B25" s="18" t="s">
        <v>45</v>
      </c>
      <c r="C25" s="19"/>
      <c r="D25" s="20"/>
      <c r="E25" s="20"/>
      <c r="F25" s="20">
        <f t="shared" ref="F25:F27" si="32">E25+D25</f>
        <v>0</v>
      </c>
      <c r="G25" s="27">
        <f>SUM('Állami I.félév'!N25)</f>
        <v>0</v>
      </c>
      <c r="H25" s="20"/>
      <c r="I25" s="20"/>
      <c r="J25" s="50"/>
      <c r="K25" s="55"/>
      <c r="L25" s="55"/>
      <c r="M25" s="20"/>
      <c r="N25" s="20"/>
      <c r="O25" s="20"/>
      <c r="P25" s="20"/>
      <c r="Q25" s="21">
        <f t="shared" si="4"/>
        <v>0</v>
      </c>
      <c r="R25" s="51">
        <f>SUM(F25-Q25)</f>
        <v>0</v>
      </c>
      <c r="S25" s="54" t="e">
        <f t="shared" si="0"/>
        <v>#DIV/0!</v>
      </c>
    </row>
    <row r="26" spans="1:19" s="6" customFormat="1" ht="13.5" customHeight="1">
      <c r="A26" s="17">
        <v>944292</v>
      </c>
      <c r="B26" s="18" t="s">
        <v>48</v>
      </c>
      <c r="C26" s="19"/>
      <c r="D26" s="20">
        <v>2051050</v>
      </c>
      <c r="E26" s="20"/>
      <c r="F26" s="20">
        <f t="shared" si="32"/>
        <v>2051050</v>
      </c>
      <c r="G26" s="27">
        <f>SUM('Állami I.félév'!N26)</f>
        <v>2051050</v>
      </c>
      <c r="H26" s="20">
        <v>367538</v>
      </c>
      <c r="I26" s="20"/>
      <c r="J26" s="50"/>
      <c r="K26" s="55"/>
      <c r="L26" s="55"/>
      <c r="M26" s="20"/>
      <c r="N26" s="20"/>
      <c r="O26" s="20"/>
      <c r="P26" s="20"/>
      <c r="Q26" s="21">
        <f t="shared" si="4"/>
        <v>2418588</v>
      </c>
      <c r="R26" s="51">
        <f>SUM(F26-Q26)</f>
        <v>-367538</v>
      </c>
      <c r="S26" s="54">
        <f t="shared" si="0"/>
        <v>100</v>
      </c>
    </row>
    <row r="27" spans="1:19" s="6" customFormat="1" ht="29.25" customHeight="1">
      <c r="A27" s="17">
        <v>944293</v>
      </c>
      <c r="B27" s="37" t="s">
        <v>50</v>
      </c>
      <c r="C27" s="19"/>
      <c r="D27" s="20"/>
      <c r="E27" s="20">
        <v>193856</v>
      </c>
      <c r="F27" s="20">
        <f t="shared" si="32"/>
        <v>193856</v>
      </c>
      <c r="G27" s="27">
        <f>SUM('Állami I.félév'!N27)</f>
        <v>193856</v>
      </c>
      <c r="H27" s="20"/>
      <c r="I27" s="20"/>
      <c r="J27" s="50"/>
      <c r="K27" s="55"/>
      <c r="L27" s="55"/>
      <c r="M27" s="20"/>
      <c r="N27" s="20"/>
      <c r="O27" s="20"/>
      <c r="P27" s="20"/>
      <c r="Q27" s="21">
        <f t="shared" si="4"/>
        <v>193856</v>
      </c>
      <c r="R27" s="51">
        <f>SUM(F27-Q27)</f>
        <v>0</v>
      </c>
      <c r="S27" s="54">
        <f t="shared" si="0"/>
        <v>100</v>
      </c>
    </row>
    <row r="28" spans="1:19" s="7" customFormat="1" ht="18" customHeight="1">
      <c r="A28" s="58" t="s">
        <v>30</v>
      </c>
      <c r="B28" s="58"/>
      <c r="C28" s="22">
        <f>SUM(C25:C27)</f>
        <v>0</v>
      </c>
      <c r="D28" s="22">
        <f t="shared" ref="D28:R28" si="33">SUM(D25:D27)</f>
        <v>2051050</v>
      </c>
      <c r="E28" s="22">
        <f t="shared" si="33"/>
        <v>193856</v>
      </c>
      <c r="F28" s="22">
        <f t="shared" si="33"/>
        <v>2244906</v>
      </c>
      <c r="G28" s="22">
        <f t="shared" si="33"/>
        <v>2244906</v>
      </c>
      <c r="H28" s="22">
        <f t="shared" si="33"/>
        <v>367538</v>
      </c>
      <c r="I28" s="22">
        <f t="shared" si="33"/>
        <v>0</v>
      </c>
      <c r="J28" s="22">
        <f t="shared" si="33"/>
        <v>0</v>
      </c>
      <c r="K28" s="22">
        <f t="shared" si="33"/>
        <v>0</v>
      </c>
      <c r="L28" s="22">
        <f t="shared" si="33"/>
        <v>0</v>
      </c>
      <c r="M28" s="22">
        <f t="shared" si="33"/>
        <v>0</v>
      </c>
      <c r="N28" s="22">
        <f t="shared" si="33"/>
        <v>0</v>
      </c>
      <c r="O28" s="22">
        <f t="shared" si="33"/>
        <v>0</v>
      </c>
      <c r="P28" s="22">
        <f t="shared" si="33"/>
        <v>0</v>
      </c>
      <c r="Q28" s="22">
        <f t="shared" si="33"/>
        <v>2612444</v>
      </c>
      <c r="R28" s="22">
        <f t="shared" si="33"/>
        <v>-367538</v>
      </c>
      <c r="S28" s="54">
        <f t="shared" si="0"/>
        <v>100</v>
      </c>
    </row>
    <row r="29" spans="1:19" s="9" customFormat="1" ht="21.75" customHeight="1">
      <c r="A29" s="60" t="s">
        <v>31</v>
      </c>
      <c r="B29" s="60"/>
      <c r="C29" s="23">
        <f t="shared" ref="C29:R29" si="34">C4+C7+C10+C18+C24+C28</f>
        <v>149822982</v>
      </c>
      <c r="D29" s="23">
        <f t="shared" si="34"/>
        <v>151959698</v>
      </c>
      <c r="E29" s="23">
        <f t="shared" si="34"/>
        <v>368856</v>
      </c>
      <c r="F29" s="23">
        <f t="shared" si="34"/>
        <v>152328554</v>
      </c>
      <c r="G29" s="23">
        <f t="shared" si="34"/>
        <v>79241621</v>
      </c>
      <c r="H29" s="23">
        <f t="shared" si="34"/>
        <v>11690647</v>
      </c>
      <c r="I29" s="23">
        <f t="shared" si="34"/>
        <v>0</v>
      </c>
      <c r="J29" s="23" t="e">
        <f t="shared" si="34"/>
        <v>#REF!</v>
      </c>
      <c r="K29" s="23" t="e">
        <f t="shared" si="34"/>
        <v>#REF!</v>
      </c>
      <c r="L29" s="23" t="e">
        <f t="shared" si="34"/>
        <v>#REF!</v>
      </c>
      <c r="M29" s="23">
        <f t="shared" si="34"/>
        <v>0</v>
      </c>
      <c r="N29" s="23">
        <f t="shared" si="34"/>
        <v>0</v>
      </c>
      <c r="O29" s="23">
        <f t="shared" si="34"/>
        <v>0</v>
      </c>
      <c r="P29" s="23">
        <f t="shared" si="34"/>
        <v>0</v>
      </c>
      <c r="Q29" s="23">
        <f t="shared" si="34"/>
        <v>90932268</v>
      </c>
      <c r="R29" s="23">
        <f t="shared" si="34"/>
        <v>61396286</v>
      </c>
      <c r="S29" s="54">
        <f t="shared" si="0"/>
        <v>52.020201675386481</v>
      </c>
    </row>
    <row r="30" spans="1:19" hidden="1"/>
    <row r="31" spans="1:19" hidden="1"/>
  </sheetData>
  <mergeCells count="7">
    <mergeCell ref="A29:B29"/>
    <mergeCell ref="A18:B18"/>
    <mergeCell ref="A24:B24"/>
    <mergeCell ref="A4:B4"/>
    <mergeCell ref="A7:B7"/>
    <mergeCell ref="A10:B10"/>
    <mergeCell ref="A28:B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 xml:space="preserve">&amp;LB.függelék&amp;C2012.ÉVI ÁLLAMI TÁMOGATÁS II.félév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Állami I.félév</vt:lpstr>
      <vt:lpstr>Állami II.félév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jegyzono</cp:lastModifiedBy>
  <cp:lastPrinted>2012-08-27T09:33:20Z</cp:lastPrinted>
  <dcterms:created xsi:type="dcterms:W3CDTF">2011-09-16T07:43:57Z</dcterms:created>
  <dcterms:modified xsi:type="dcterms:W3CDTF">2012-08-27T09:46:31Z</dcterms:modified>
</cp:coreProperties>
</file>