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tabRatio="729" firstSheet="8" activeTab="11"/>
  </bookViews>
  <sheets>
    <sheet name="1_melléklet_cimrend" sheetId="1" r:id="rId1"/>
    <sheet name="2_melléklet_bevételek" sheetId="2" r:id="rId2"/>
    <sheet name="3_melléklet_kiadások" sheetId="3" r:id="rId3"/>
    <sheet name="4_melléklet_felhalm_felujitas" sheetId="4" r:id="rId4"/>
    <sheet name="5_melléklet_PmH" sheetId="5" r:id="rId5"/>
    <sheet name="6_melléklet_többéves_kihatás" sheetId="6" r:id="rId6"/>
    <sheet name="7_melléklet_gördülő_tervezés" sheetId="7" r:id="rId7"/>
    <sheet name="8_melléklet_ktgv_i_mérleg" sheetId="8" r:id="rId8"/>
    <sheet name="9_melléklet_engedélyezett_lsz" sheetId="9" r:id="rId9"/>
    <sheet name="10_melléklet_ei_felh_ütemterv" sheetId="10" r:id="rId10"/>
    <sheet name="11_melléklet_EU" sheetId="11" r:id="rId11"/>
    <sheet name="2a_mell 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enczi">'[1]rszakfössz'!$D$123</definedName>
    <definedName name="_xlnm.Print_Titles" localSheetId="1">'2_melléklet_bevételek'!$A:$B,'2_melléklet_bevételek'!$1:$5</definedName>
    <definedName name="_xlnm.Print_Titles" localSheetId="11">'2a_mell '!$A:$B,'2a_mell '!$1:$3</definedName>
    <definedName name="_xlnm.Print_Titles" localSheetId="2">'3_melléklet_kiadások'!$A:$B,'3_melléklet_kiadások'!$1:$3</definedName>
    <definedName name="_xlnm.Print_Titles" localSheetId="6">'7_melléklet_gördülő_tervezés'!$A:$B,'7_melléklet_gördülő_tervezés'!$1:$5</definedName>
    <definedName name="_xlnm.Print_Titles" localSheetId="7">'8_melléklet_ktgv_i_mérleg'!$1:$4</definedName>
    <definedName name="_xlnm.Print_Titles" localSheetId="8">'9_melléklet_engedélyezett_lsz'!$A:$A,'9_melléklet_engedélyezett_lsz'!#REF!</definedName>
    <definedName name="_xlnm.Print_Area" localSheetId="0">'1_melléklet_cimrend'!$A$1:$E$32</definedName>
    <definedName name="_xlnm.Print_Area" localSheetId="9">'10_melléklet_ei_felh_ütemterv'!$A$1:$N$28</definedName>
    <definedName name="_xlnm.Print_Area" localSheetId="10">'11_melléklet_EU'!$A$1:$E$33</definedName>
    <definedName name="_xlnm.Print_Area" localSheetId="1">'2_melléklet_bevételek'!$A$1:$E$59</definedName>
    <definedName name="_xlnm.Print_Area" localSheetId="11">'2a_mell '!$A$1:$AC$102</definedName>
    <definedName name="_xlnm.Print_Area" localSheetId="2">'3_melléklet_kiadások'!$A$1:$E$35</definedName>
    <definedName name="_xlnm.Print_Area" localSheetId="3">'4_melléklet_felhalm_felujitas'!$A$1:$B$85</definedName>
    <definedName name="_xlnm.Print_Area" localSheetId="4">'5_melléklet_PmH'!$A$1:$D$33</definedName>
    <definedName name="_xlnm.Print_Area" localSheetId="5">'6_melléklet_többéves_kihatás'!$A$1:$K$16</definedName>
    <definedName name="_xlnm.Print_Area" localSheetId="6">'7_melléklet_gördülő_tervezés'!$A$1:$G$104</definedName>
    <definedName name="_xlnm.Print_Area" localSheetId="7">'8_melléklet_ktgv_i_mérleg'!$A$1:$L$36</definedName>
    <definedName name="_xlnm.Print_Area" localSheetId="8">'9_melléklet_engedélyezett_lsz'!$A$1:$I$8</definedName>
    <definedName name="Z_D61A7A68_794A_487F_AE50_05CE890374C8_.wvu.PrintArea" localSheetId="9" hidden="1">'10_melléklet_ei_felh_ütemterv'!$A$1:$N$28</definedName>
    <definedName name="Z_D61A7A68_794A_487F_AE50_05CE890374C8_.wvu.PrintArea" localSheetId="5" hidden="1">'6_melléklet_többéves_kihatás'!$A$1:$K$16</definedName>
    <definedName name="Z_D61A7A68_794A_487F_AE50_05CE890374C8_.wvu.PrintArea" localSheetId="6" hidden="1">'7_melléklet_gördülő_tervezés'!$A$1:$E$104</definedName>
    <definedName name="Z_D61A7A68_794A_487F_AE50_05CE890374C8_.wvu.PrintArea" localSheetId="8" hidden="1">'9_melléklet_engedélyezett_lsz'!$A$1:$I$8</definedName>
    <definedName name="Z_D61A7A68_794A_487F_AE50_05CE890374C8_.wvu.PrintTitles" localSheetId="6" hidden="1">'7_melléklet_gördülő_tervezés'!$A:$B,'7_melléklet_gördülő_tervezés'!$1:$5</definedName>
    <definedName name="Z_D61A7A68_794A_487F_AE50_05CE890374C8_.wvu.PrintTitles" localSheetId="8" hidden="1">'9_melléklet_engedélyezett_lsz'!$A:$A,'9_melléklet_engedélyezett_lsz'!#REF!</definedName>
    <definedName name="Z_D61A7A68_794A_487F_AE50_05CE890374C8_.wvu.Rows" localSheetId="9" hidden="1">'10_melléklet_ei_felh_ütemterv'!$3:$3,'10_melléklet_ei_felh_ütemterv'!$7:$7</definedName>
  </definedNames>
  <calcPr fullCalcOnLoad="1"/>
</workbook>
</file>

<file path=xl/comments12.xml><?xml version="1.0" encoding="utf-8"?>
<comments xmlns="http://schemas.openxmlformats.org/spreadsheetml/2006/main">
  <authors>
    <author>jegyzono</author>
  </authors>
  <commentList>
    <comment ref="G7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H52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beruházási hitelfelvétel 12 M Ft a két Jókai utcai ingatlanra
</t>
        </r>
      </text>
    </comment>
    <comment ref="H67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- OTP Fáy András Alapítvány pályázatához Gomba Község önkormányzatának különdíjaként került kifizetésre [165/2008. (XII.11.) sz. határozat alapján] 50 ezer forint egy pályázó diák részére, a hozzá kapcsolódó járulékok fedezetére 19 ezer forintot kell biztosítani,
</t>
        </r>
      </text>
    </comment>
    <comment ref="H68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A dologi kiadásokat növeli 695 e Ft többlettámogatás visszafizetése és 100 e Ft Borzsák emlékkönyv vásárlás előirányzata
+beruházási hitel 9 havi kamata 1.000 e Ft
+ ADU Építész Iroda Kft-vel kötött tervezési szerződés 1440 e Ft
+ ingatlanügyletek ügyvédi költségeinek fedezetére 250 e Ft
</t>
        </r>
      </text>
    </comment>
    <comment ref="AB68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óvodai informatikai eszközfejlesztés pályázati összege a 154 e Ft</t>
        </r>
      </text>
    </comment>
    <comment ref="H77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Szemők Balázs téri vis maior esemény helyreállítási költsége saját forrásának összege 1.695 e Ft
+ 1,5 M Ft-os fedezetet a Képviselő-testület tanulmányterv készítésére a felszíni vízrendezés és az útfelújítás műszaki tartalmának meghatározásához</t>
        </r>
      </text>
    </comment>
    <comment ref="H79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- Életjáradéki szerződés alapján  600 ezer forintos tervezett előirányzat.</t>
        </r>
      </text>
    </comment>
    <comment ref="H95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beruházási hitel 9 havi törlesztő részlete 4,5 M Ft
</t>
        </r>
      </text>
    </comment>
    <comment ref="H99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beruházási hitel 9 havi tőketörlesztés fedezete 4,5 M Ft
</t>
        </r>
      </text>
    </comment>
    <comment ref="G17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27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34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41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47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51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55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66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76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82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86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90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94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98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</commentList>
</comments>
</file>

<file path=xl/sharedStrings.xml><?xml version="1.0" encoding="utf-8"?>
<sst xmlns="http://schemas.openxmlformats.org/spreadsheetml/2006/main" count="724" uniqueCount="344">
  <si>
    <t>Polgármesteri Hivatal</t>
  </si>
  <si>
    <t>Gólyafészek Óvoda</t>
  </si>
  <si>
    <t>Támogatások</t>
  </si>
  <si>
    <t>Felhalmozási és tőke jellegű bevételek</t>
  </si>
  <si>
    <t>Hitelek</t>
  </si>
  <si>
    <t>(adatok e Ft-ban)</t>
  </si>
  <si>
    <t>2/a. sz. melléklet</t>
  </si>
  <si>
    <t>Megnevezés</t>
  </si>
  <si>
    <t>A Polgármesteri Hivatal szakfeladatain történő gazdálkodásához kapcsolódó bevételek</t>
  </si>
  <si>
    <t>014012.</t>
  </si>
  <si>
    <t>növényterm.kertészeti szolg</t>
  </si>
  <si>
    <t>utak, hidak</t>
  </si>
  <si>
    <t>óvodai étkeztetés</t>
  </si>
  <si>
    <t>munkahelyi vendéglátás</t>
  </si>
  <si>
    <t>saját vagy bérelt ingatlan hasznosítása</t>
  </si>
  <si>
    <t>önk. igazgatási tev.</t>
  </si>
  <si>
    <t>község gazdálkodás</t>
  </si>
  <si>
    <t>temető fentartás</t>
  </si>
  <si>
    <t>közvilágítás</t>
  </si>
  <si>
    <t>feladatra nem tervezhető elszámolások</t>
  </si>
  <si>
    <t>alapfokú oktatás</t>
  </si>
  <si>
    <t>háziorvosi szolgálat</t>
  </si>
  <si>
    <t>védőnői szolgálat</t>
  </si>
  <si>
    <t>iskola egészségügy</t>
  </si>
  <si>
    <t>házi segítségnyújtás</t>
  </si>
  <si>
    <t>szociális étkeztetés</t>
  </si>
  <si>
    <t>pénzbeli rendszeres szociális ellátások</t>
  </si>
  <si>
    <t>eseti pénzbeli ellátás</t>
  </si>
  <si>
    <t>szennyvíz</t>
  </si>
  <si>
    <t>települési hulladék kezelés</t>
  </si>
  <si>
    <t>művelődési házak tevékenysége (Faluház)</t>
  </si>
  <si>
    <t>könyvtári tevékenység</t>
  </si>
  <si>
    <t>egyéb kulturális tevékenység (Civilház)</t>
  </si>
  <si>
    <t>Gólyafészek Óvoda (részben önálló ktgv-i szerv</t>
  </si>
  <si>
    <t>Bevételek</t>
  </si>
  <si>
    <t xml:space="preserve"> I.</t>
  </si>
  <si>
    <t xml:space="preserve">Működési bevételek </t>
  </si>
  <si>
    <t>1. Intézményi működési bevételek</t>
  </si>
  <si>
    <t xml:space="preserve">                ebből kamat bevétel </t>
  </si>
  <si>
    <t>2. Önkormányzatok sajátos működési bevételei</t>
  </si>
  <si>
    <t xml:space="preserve">    2.1. Illetékek</t>
  </si>
  <si>
    <t xml:space="preserve">    2.2. Helyi adók</t>
  </si>
  <si>
    <t xml:space="preserve">    2.3. Gépjárműadó</t>
  </si>
  <si>
    <t xml:space="preserve">    2.4. Önkormányzatok sajátos működési bevételei</t>
  </si>
  <si>
    <t>Működési bevételek összesen</t>
  </si>
  <si>
    <t xml:space="preserve">II. </t>
  </si>
  <si>
    <t xml:space="preserve"> </t>
  </si>
  <si>
    <t>1. Önkormányzatok költségvetési támogatása</t>
  </si>
  <si>
    <t xml:space="preserve">    1.1. Normatív támogatások</t>
  </si>
  <si>
    <t xml:space="preserve">    1.2. Központosított előirányzatok </t>
  </si>
  <si>
    <t xml:space="preserve">    1.3. Kiegészítő támogatás a helyi önk.bérkiadásaihoz</t>
  </si>
  <si>
    <t xml:space="preserve">    1.4. Helyi önk. Tel.önk-ot megillető SZJA (8%)</t>
  </si>
  <si>
    <t xml:space="preserve">    1.5. Tel. Önk. Jövedelem differenciálódás mérséklése</t>
  </si>
  <si>
    <t xml:space="preserve">    1.6. Normatív kötött felhasználású támogatások</t>
  </si>
  <si>
    <t xml:space="preserve">    1.7. Fejlesztési célú támogatások </t>
  </si>
  <si>
    <t xml:space="preserve">    1.8. Intézményfinanszírozás</t>
  </si>
  <si>
    <t>Támogatások összesen</t>
  </si>
  <si>
    <t>III.</t>
  </si>
  <si>
    <t xml:space="preserve">    1.  Tárgyi eszközök, immateriális javak értékesítése</t>
  </si>
  <si>
    <t xml:space="preserve">    2.  Önk. sajátos felhalmozási és tőke bevételei</t>
  </si>
  <si>
    <t xml:space="preserve">    3.  Pénzügyi befektetések bevételei </t>
  </si>
  <si>
    <t xml:space="preserve">           ebből államkötvény értékesítése</t>
  </si>
  <si>
    <t xml:space="preserve">      4. Felhalmozási célú pénzeszközátvétel áll.házt.kívülről</t>
  </si>
  <si>
    <t>Felhalmozási és tőke jellegű bevételek összesen</t>
  </si>
  <si>
    <t xml:space="preserve">IV. </t>
  </si>
  <si>
    <t>Támogatásértékű bevételek, kiegészítések</t>
  </si>
  <si>
    <t xml:space="preserve">    1.  Működési célú támogatásértékű bevétel </t>
  </si>
  <si>
    <t xml:space="preserve">               ebből OEP-től </t>
  </si>
  <si>
    <t xml:space="preserve">    2.  Felhalmozási célú támogatásértékű bevétel </t>
  </si>
  <si>
    <t xml:space="preserve">    3.  Előző évi kiegészítések, visszatérülések</t>
  </si>
  <si>
    <t>Támogatásértékű bevételek összesen</t>
  </si>
  <si>
    <t xml:space="preserve">V. </t>
  </si>
  <si>
    <t>Továbbadási célú bevételek</t>
  </si>
  <si>
    <t xml:space="preserve">    1.  Továbbadási célú működési bevétel </t>
  </si>
  <si>
    <t xml:space="preserve">    2.  Továbbadási célú felhalmozási bevétel </t>
  </si>
  <si>
    <t>Továbbadási célú bevételek összesen</t>
  </si>
  <si>
    <t xml:space="preserve">VI. </t>
  </si>
  <si>
    <t>Támogatási kölcsönök visszatérülése, értékpapírok értékesítésének, kibocsátásának bevétele</t>
  </si>
  <si>
    <t xml:space="preserve">     1. Rövid lejáratú értékpapírok</t>
  </si>
  <si>
    <t xml:space="preserve">     2. Támogatási kölcsönök visszatérülése</t>
  </si>
  <si>
    <t>Támogatási kölcsönök visszatérülése, értékpapírok értékesítésének, kibocsátásának bevétele összesen</t>
  </si>
  <si>
    <t xml:space="preserve">VII. </t>
  </si>
  <si>
    <t xml:space="preserve">    1.  Működési célú hitel, kötvény kibocsátás</t>
  </si>
  <si>
    <t xml:space="preserve">    2.  Felhalmozási célú hitel, kötvény kibocsátás</t>
  </si>
  <si>
    <t>Hitelek összesen</t>
  </si>
  <si>
    <t xml:space="preserve">VIII. </t>
  </si>
  <si>
    <t xml:space="preserve">Pénzforgalom nélküli bevételek </t>
  </si>
  <si>
    <t xml:space="preserve">     1. Előző évi pénzmaradvány igénybevétele</t>
  </si>
  <si>
    <t xml:space="preserve">     2.  Előző évi vállalkozási eredmény igénybevétele</t>
  </si>
  <si>
    <t>Pénzforgalom nélküli bevételek összesen</t>
  </si>
  <si>
    <t>Bevételek mindösszesen:</t>
  </si>
  <si>
    <t>A Polgármesteri Hivatal szakfeladatain történő gazdálkodásához kapcsolódó kiadások</t>
  </si>
  <si>
    <t>Polgármesteri Hivatal kiadásai mindösszesen</t>
  </si>
  <si>
    <t>Kiadás mindösszesen</t>
  </si>
  <si>
    <t xml:space="preserve">Kiadások </t>
  </si>
  <si>
    <t xml:space="preserve">I. </t>
  </si>
  <si>
    <t xml:space="preserve">Működési kiadások </t>
  </si>
  <si>
    <t xml:space="preserve">     1. Személyi juttatások</t>
  </si>
  <si>
    <t xml:space="preserve">     2. Munkaadókat terhelő járulékok</t>
  </si>
  <si>
    <t xml:space="preserve">     3. Dologi kiadások </t>
  </si>
  <si>
    <t xml:space="preserve">               ebből kamat kiadások </t>
  </si>
  <si>
    <t xml:space="preserve">     4. Ellátottak pénzbeli juttatásai</t>
  </si>
  <si>
    <t xml:space="preserve">     5. Társadalom- és szociálpolitkai juttatások</t>
  </si>
  <si>
    <t xml:space="preserve">     6.  Államháztartáson kívűli működési célú pénzeszközátadás</t>
  </si>
  <si>
    <t xml:space="preserve">     7. Intézményfinanszírozás</t>
  </si>
  <si>
    <t>Működési kiadások összesen</t>
  </si>
  <si>
    <t xml:space="preserve">Felhalmozási kiadások </t>
  </si>
  <si>
    <t xml:space="preserve">      1. Beruházások </t>
  </si>
  <si>
    <t xml:space="preserve">      2. Felújítások </t>
  </si>
  <si>
    <t xml:space="preserve">      3. Értékesített t. eszk., immat. javak utáni ÁFA befiz.</t>
  </si>
  <si>
    <t xml:space="preserve">      4. Államháztartáson k.felhalmozási célú pénzeszköz átadás</t>
  </si>
  <si>
    <t>Felhalmozási kiadások összesen</t>
  </si>
  <si>
    <t>Támogatásértékű kiadások</t>
  </si>
  <si>
    <t xml:space="preserve">     1. Támogatásértékű működési kiadás </t>
  </si>
  <si>
    <t xml:space="preserve">     2. Támogatásértékű felhalmozási kiadás</t>
  </si>
  <si>
    <t>Támogatásértékű kiadások összesen</t>
  </si>
  <si>
    <t>IV.</t>
  </si>
  <si>
    <t>Lebonyolítási célú kiadások</t>
  </si>
  <si>
    <t xml:space="preserve">     1. Lebonyolítási célú működési kiadás </t>
  </si>
  <si>
    <t xml:space="preserve">     2. Lebonyolítási célú felhalmozási kiadás</t>
  </si>
  <si>
    <t>Lebonyolítási célú kiadások összesen</t>
  </si>
  <si>
    <t xml:space="preserve">Támogatási kölcsönök nyújtása, értékpapírok vásárlása </t>
  </si>
  <si>
    <t xml:space="preserve">     1.Rövid lejáratú értékpapírok</t>
  </si>
  <si>
    <t xml:space="preserve">     2. Támogatási kölcsönök nyújtása</t>
  </si>
  <si>
    <t>Támogatási kölcsönök nyújtása,  értékpapírok vásárlása összesen</t>
  </si>
  <si>
    <t xml:space="preserve">    1.  Működési célú hitel </t>
  </si>
  <si>
    <t xml:space="preserve">    2.  Felhalmozási célú hitel </t>
  </si>
  <si>
    <t xml:space="preserve">Pénzforgalom nélküli kiadások </t>
  </si>
  <si>
    <t xml:space="preserve">     1. Általános tartalék</t>
  </si>
  <si>
    <t xml:space="preserve">     2. Céltartalék</t>
  </si>
  <si>
    <t>Pénzforgalom nélküli kiadások összesen</t>
  </si>
  <si>
    <t>Kiadások mindösszesen</t>
  </si>
  <si>
    <t>Gomba Község Önkormányzata bevételi főösszegének forrásonkénti részletezése az önkormányzat önállóan és részben önállóan gazdálkodó költségvetési szervei szerint</t>
  </si>
  <si>
    <t>Polgármesteri Hivatal bevételei összesen</t>
  </si>
  <si>
    <t>Gólyafészek Óvoda részben önálló intézmény bevételei</t>
  </si>
  <si>
    <t>Bevételek mindösszesen</t>
  </si>
  <si>
    <t xml:space="preserve">    2.3. Átengedett központi adók </t>
  </si>
  <si>
    <t xml:space="preserve">    1.  Működési célútámogatásértékű bevétel </t>
  </si>
  <si>
    <t xml:space="preserve">Gomba Község Önkormányzata önállóan és részben önállóan gazdálkodó költségvetési szerveinek működési és fenntartási előirányzatai, kiemelt előirányzatonkénti bontásban </t>
  </si>
  <si>
    <t>Polgármesteri Hivatal  kiadásai összesen</t>
  </si>
  <si>
    <t>Gólyafészek Óvoda részben önálló intézmény kiadásai</t>
  </si>
  <si>
    <t xml:space="preserve">Gomba Község Önkormányzatának a felújítási előirányzatok célonkénti és  felhalmozási kiadások feladatonkénti részletezése </t>
  </si>
  <si>
    <t>Eredeti előirányzat</t>
  </si>
  <si>
    <t>Felújítási kiadások előirányzat összesen:</t>
  </si>
  <si>
    <t>Fáy András RÁI AMI felhalmozáci c. támogatása</t>
  </si>
  <si>
    <t>A polgármesteri hivatal költségvetésének feladatonkénti bemutatása, külön tételben az általános és céltartalék meghatározásával.</t>
  </si>
  <si>
    <t>( adatok ezer forintban  )</t>
  </si>
  <si>
    <t>Szak- feladat száma</t>
  </si>
  <si>
    <t>MEGNEVEZÉS</t>
  </si>
  <si>
    <t>Kiadások</t>
  </si>
  <si>
    <t>Összesen:</t>
  </si>
  <si>
    <t>A működési és felhalmozási célú bevételi és kiadási előirányzatok -finanszírozási műveleteket is figyelembe vevő- mérlegszerű bemutatása</t>
  </si>
  <si>
    <t>BEVÉTELEK</t>
  </si>
  <si>
    <t>2008. évi eredeti ei.</t>
  </si>
  <si>
    <t>KIADÁSOK</t>
  </si>
  <si>
    <t xml:space="preserve">    2.4. Bírságok, pótlékok és egyéb sajátos bevételek</t>
  </si>
  <si>
    <t xml:space="preserve">    1.6. Fejlesztési célú támogatások </t>
  </si>
  <si>
    <t xml:space="preserve">               ebből OEP-től átvett pénzeszköz</t>
  </si>
  <si>
    <t xml:space="preserve">    2.  Felhalmozási célú pénzeszköz átvétel </t>
  </si>
  <si>
    <t>Véglegesen átvett pénzeszközök összesen</t>
  </si>
  <si>
    <t>Támogatási kölcsönök visszatérülése</t>
  </si>
  <si>
    <t>Finanszírozási bevételek</t>
  </si>
  <si>
    <t xml:space="preserve">  1.  Továbbadási célú felhalmozási bevétel </t>
  </si>
  <si>
    <t xml:space="preserve">    4.  Függő, átfutó, kiegyenlítő bevételek</t>
  </si>
  <si>
    <t>Finanszírozási bevételek összesen</t>
  </si>
  <si>
    <t>Bevételek  összesen</t>
  </si>
  <si>
    <t>Véglegesen átvett pénzeszközök</t>
  </si>
  <si>
    <t xml:space="preserve">     5. Speciális célú támogatások </t>
  </si>
  <si>
    <t xml:space="preserve">               ebből társadalom- és szociálpolitikai juttatások </t>
  </si>
  <si>
    <t xml:space="preserve">               ebből működési célú pénzeszköz átadás</t>
  </si>
  <si>
    <t>Országgyűlési képv. Választással kapcs. Feladatok</t>
  </si>
  <si>
    <t>Önkormányzati bevételek mindösszesen</t>
  </si>
  <si>
    <t xml:space="preserve">Felújítási kiadások  </t>
  </si>
  <si>
    <t>Jókai u. 8. sz. alatti ingatlan vásárlása</t>
  </si>
  <si>
    <t>Jókai u. 21. sz. alatti ingatlan vásárlása</t>
  </si>
  <si>
    <t>Bercsényi u. 32 . sz. alatti ingatlan (hrsz: 666) vásárlása</t>
  </si>
  <si>
    <t>Bercsényi u. 32 . sz. alatti ingatlan (hrsz: 0166/2) vásárlása</t>
  </si>
  <si>
    <t xml:space="preserve">útfelújításhoz vízelvezetéshez tanulmányterv </t>
  </si>
  <si>
    <t>útfelújításhoz vízelvezetéshez tanulmányterv ÁFA</t>
  </si>
  <si>
    <t xml:space="preserve">Beruházási kiadások  </t>
  </si>
  <si>
    <t>Beruházási kiadások előirányzata összesen</t>
  </si>
  <si>
    <t>Felhalmozási kiadások mindösszesen:</t>
  </si>
  <si>
    <t>Felhalmozási célú pénzeszköz átadások</t>
  </si>
  <si>
    <t>Felhalmozási célú pénzeszköz átadások  előirányzata összesen</t>
  </si>
  <si>
    <t>Fundamenta befizetés fedezete</t>
  </si>
  <si>
    <t>Életjáradéki szerződés fizetési kötelezettsége</t>
  </si>
  <si>
    <t>Jókai utcai ingatlanok földmérői munkái</t>
  </si>
  <si>
    <t>Jókai utcai ingatlanok földmérői munkáinak ÁFA-ja</t>
  </si>
  <si>
    <t>Bercsényi utcai telekalakítás földmérői munkái</t>
  </si>
  <si>
    <t>Bercsényi utcai telekalakítás földmérői munkáinak ÁFA-ja</t>
  </si>
  <si>
    <t>tanyagondnoki szolgálat</t>
  </si>
  <si>
    <t>Óvoda korszerűsítési pályázat (CÉDE) pályázat előkészítési díja</t>
  </si>
  <si>
    <t>Bercsényi vis maior káresemény helyreállítás saját forrás</t>
  </si>
  <si>
    <t>TEUT pályázat előkészítési díj</t>
  </si>
  <si>
    <t>Szemere Huba vis maior káresemény helyreállítás</t>
  </si>
  <si>
    <t>Szemők Balázs téri vis maior káresemény helyreállítás</t>
  </si>
  <si>
    <t>Polgármesteri Hivatal szerver felújítása</t>
  </si>
  <si>
    <t>Részarány-tulajdon vásárlás (Várhegy)</t>
  </si>
  <si>
    <t>Térfigyelő rendszer kiépítése</t>
  </si>
  <si>
    <t>Fejgép vásárlás</t>
  </si>
  <si>
    <t>takarítógép vásárlás</t>
  </si>
  <si>
    <t>Udvari játszóeszközök vásárlása</t>
  </si>
  <si>
    <t>(adatok fő-ben)</t>
  </si>
  <si>
    <t>Önkormányzati engedélyezett létszám összesen</t>
  </si>
  <si>
    <t>Gomba község önkormányzatánál szakfeladatonként engedélyezett létszám</t>
  </si>
  <si>
    <t>óvodai nevelés</t>
  </si>
  <si>
    <t xml:space="preserve"> -ebből Prémium Évek Programban résztvevő:</t>
  </si>
  <si>
    <t>Bercsényi vis maior káresemény helyreállítás tervezés</t>
  </si>
  <si>
    <t>1.sz. melléklet a 3/2009. (II.06.) sz. rendelethez</t>
  </si>
  <si>
    <t>Gomba Község Önkormányzatának címrendje</t>
  </si>
  <si>
    <t>KIADÁS</t>
  </si>
  <si>
    <t>Címszám</t>
  </si>
  <si>
    <t>Címnév</t>
  </si>
  <si>
    <t>Előirányzat csoport</t>
  </si>
  <si>
    <t>Kiemelt előirányzat neve</t>
  </si>
  <si>
    <t>1.</t>
  </si>
  <si>
    <t>Működési kiadások</t>
  </si>
  <si>
    <t>Személyi juttatások</t>
  </si>
  <si>
    <t>Munkaadókat terhelő járulékok</t>
  </si>
  <si>
    <t>Dologi kiadások</t>
  </si>
  <si>
    <t>Egyéb működési célú kiadások</t>
  </si>
  <si>
    <t>Felhalmozási kiadások</t>
  </si>
  <si>
    <t>Beruházási kiadások</t>
  </si>
  <si>
    <t>Felújítás</t>
  </si>
  <si>
    <t>2.</t>
  </si>
  <si>
    <t>BEVÉTEL</t>
  </si>
  <si>
    <t>Jogcím</t>
  </si>
  <si>
    <t>Működési bevételek</t>
  </si>
  <si>
    <t>Támogatás értékű és továbbadási célú bevételek</t>
  </si>
  <si>
    <t>Pénzforgalom nélküli bevételek</t>
  </si>
  <si>
    <t>6.sz. melléklet a 3/2009. (II.06.) sz. rendelethez</t>
  </si>
  <si>
    <t>Gomba Község Önkormányzata több éves kihatással járó feladatainak előirányzatai éves bontásban</t>
  </si>
  <si>
    <t>több éves kihatással járó feladatainak előirányzatai éves bontásban</t>
  </si>
  <si>
    <t>Sorszám</t>
  </si>
  <si>
    <t xml:space="preserve">Megnevezés </t>
  </si>
  <si>
    <t xml:space="preserve">Kötelezettség-vállalás éve </t>
  </si>
  <si>
    <t>Költségvetési év előtti kifizetés</t>
  </si>
  <si>
    <t>2009.</t>
  </si>
  <si>
    <t>2010.</t>
  </si>
  <si>
    <t>2011.</t>
  </si>
  <si>
    <t>2012.</t>
  </si>
  <si>
    <t>2013.</t>
  </si>
  <si>
    <t>2014.</t>
  </si>
  <si>
    <t>Összesen</t>
  </si>
  <si>
    <t>8=(4+5+6+7+8+9+10)</t>
  </si>
  <si>
    <t>Felhalmozási célú hitelfelvétel visszafizetése</t>
  </si>
  <si>
    <t xml:space="preserve">      2001. évben felvett beruházási hitel </t>
  </si>
  <si>
    <t>2001.</t>
  </si>
  <si>
    <t xml:space="preserve">      Kamatfizetési kötelezettség </t>
  </si>
  <si>
    <t xml:space="preserve">      2008. évben felvett beruházási hitel </t>
  </si>
  <si>
    <t>2008.</t>
  </si>
  <si>
    <t xml:space="preserve">      Kamatfizetési kötelezettség</t>
  </si>
  <si>
    <t xml:space="preserve">      2007. évben felvett folyószámlahitel </t>
  </si>
  <si>
    <t>Mindösszesen:</t>
  </si>
  <si>
    <t>7.sz. melléklet a 3/2009. (II.06.) sz. rendelethez</t>
  </si>
  <si>
    <t>Gomba Község Önkormányzata kiadási és bevételi előirányzatainak három éves gördülő tervezése</t>
  </si>
  <si>
    <t>2009. évi bevételi előirányzati adatok</t>
  </si>
  <si>
    <t>2010. évi bevételi előirányzati adatok</t>
  </si>
  <si>
    <t>2011. évi bevételi előirányzati adatok</t>
  </si>
  <si>
    <t>2009. évi kiadási előirányzati adatok</t>
  </si>
  <si>
    <t>2010. évi kiadási előirányzati adatok</t>
  </si>
  <si>
    <t>2011. évi kiadási előirányzati adatok</t>
  </si>
  <si>
    <t>Engedélyezett létszám</t>
  </si>
  <si>
    <t>10.sz. melléklet a 3/2009. (II.06.) sz. rendelethez</t>
  </si>
  <si>
    <t>2009. évi előirányzat felhasználási ütemterv</t>
  </si>
  <si>
    <t>Bevételi előirányzat megnevezése</t>
  </si>
  <si>
    <t>Eredeti előirányzata</t>
  </si>
  <si>
    <t xml:space="preserve">Január 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</si>
  <si>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</si>
  <si>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</si>
  <si>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</si>
  <si>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</si>
  <si>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</si>
  <si>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</si>
  <si>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</si>
  <si>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</si>
  <si>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</si>
  <si>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</si>
  <si>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</si>
  <si>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Ell:</t>
  </si>
  <si>
    <t>Felhalmási és tőke jellegű bevételek</t>
  </si>
  <si>
    <t>Támogatás értékű bevételek, kiegészítések</t>
  </si>
  <si>
    <t>Kiadási előirányzat megnevezése</t>
  </si>
  <si>
    <t>Támogatás értékű kiadások</t>
  </si>
  <si>
    <t xml:space="preserve">Hitelek </t>
  </si>
  <si>
    <t>Pénzforgalom nélküli kiadások</t>
  </si>
  <si>
    <t>Dátum:</t>
  </si>
  <si>
    <t>Aláírás:</t>
  </si>
  <si>
    <t>11.sz. melléklet a 3/2009. (II.06.) sz. rendelethez</t>
  </si>
  <si>
    <r>
      <t>EU-s projekt neve:</t>
    </r>
    <r>
      <rPr>
        <sz val="10"/>
        <rFont val="Times New Roman"/>
        <family val="1"/>
      </rPr>
      <t xml:space="preserve"> Egészségház akadálymentesítése Gombán</t>
    </r>
  </si>
  <si>
    <t>Azonosítója: KMOP-2007-4.5.3-0059</t>
  </si>
  <si>
    <r>
      <t xml:space="preserve">Saját erő:     </t>
    </r>
    <r>
      <rPr>
        <sz val="10"/>
        <rFont val="Times New Roman"/>
        <family val="1"/>
      </rPr>
      <t xml:space="preserve"> 29,46 %</t>
    </r>
  </si>
  <si>
    <r>
      <t>EU-s forrás:</t>
    </r>
    <r>
      <rPr>
        <sz val="10"/>
        <rFont val="Times New Roman"/>
        <family val="1"/>
      </rPr>
      <t xml:space="preserve">  70,54 %</t>
    </r>
  </si>
  <si>
    <r>
      <t>Kt. határozat száma:</t>
    </r>
    <r>
      <rPr>
        <sz val="10"/>
        <rFont val="Times New Roman"/>
        <family val="1"/>
      </rPr>
      <t xml:space="preserve"> 109/2007. (X.25.)</t>
    </r>
  </si>
  <si>
    <t>Adatok forintban</t>
  </si>
  <si>
    <t>Források</t>
  </si>
  <si>
    <t>Előirányzatok összesen</t>
  </si>
  <si>
    <t>Ebből</t>
  </si>
  <si>
    <t>2007. év</t>
  </si>
  <si>
    <t>2008. év</t>
  </si>
  <si>
    <t>2009. év</t>
  </si>
  <si>
    <r>
      <t>Saját erő</t>
    </r>
    <r>
      <rPr>
        <i/>
        <sz val="10"/>
        <rFont val="Times New Roman"/>
        <family val="1"/>
      </rPr>
      <t xml:space="preserve"> </t>
    </r>
  </si>
  <si>
    <r>
      <t xml:space="preserve">     </t>
    </r>
    <r>
      <rPr>
        <i/>
        <sz val="10"/>
        <rFont val="Times New Roman"/>
        <family val="1"/>
      </rPr>
      <t>- saját erőből központi támogatás</t>
    </r>
  </si>
  <si>
    <t>EU-s forrás (70,54%)</t>
  </si>
  <si>
    <t>Társfinanszírozás</t>
  </si>
  <si>
    <t>….. évben kibocsátott kötvény bevétel</t>
  </si>
  <si>
    <t>Hitel</t>
  </si>
  <si>
    <t>Források összesen:</t>
  </si>
  <si>
    <t>Kiadások, költségek</t>
  </si>
  <si>
    <t>Projekt előkészítés</t>
  </si>
  <si>
    <t>Projekt menedzsment költsége</t>
  </si>
  <si>
    <t>Új építés, felújítás, bővítés</t>
  </si>
  <si>
    <t>Mérnöki szakértői díjak</t>
  </si>
  <si>
    <t>Tervek, tanulmányok készítése</t>
  </si>
  <si>
    <t>Nyilvánosság biztosítása</t>
  </si>
  <si>
    <t xml:space="preserve">Közbeszerzési költség                                                                                    </t>
  </si>
  <si>
    <t>Könyvvizsgálói díjak</t>
  </si>
  <si>
    <t>Egyéb a projekt megvalósításához szükséges szolgáltatás</t>
  </si>
  <si>
    <t>Egyéb EU-s forrásból nem támogatott kiadás:</t>
  </si>
  <si>
    <t>3.sz. melléklet a 3/2009. (II.06.) sz. rendelethez</t>
  </si>
  <si>
    <t>5.sz. melléklet a 3/2009. (II.06.) sz. rendelethez</t>
  </si>
  <si>
    <t>9.sz. melléklet a 18/2009. (II.06.) sz. rendelethez</t>
  </si>
  <si>
    <t>2.sz. melléklet a 3/2009. (II.06.).) sz. rendelethez</t>
  </si>
  <si>
    <t>TEUT pályázat pályázati díj</t>
  </si>
  <si>
    <t>Útfelújítás közbeszerzői szakértői díja</t>
  </si>
  <si>
    <t>Útfelújítás hirdetményi díja (Közbeszerzési Értesítő)</t>
  </si>
  <si>
    <t>Bercsényi u. 32. sz. alatti ingatlan vásárlás ügyvédi díj</t>
  </si>
  <si>
    <t>Bercsényi vis maior támogatás</t>
  </si>
  <si>
    <t>Hallásvizsgáló készülék (védőnői szolgálat)</t>
  </si>
  <si>
    <t>Jókai utcai ingatlanvásárlások járulékos költségei</t>
  </si>
  <si>
    <t>Fáy utcai ivóvízhálózat bővítés</t>
  </si>
  <si>
    <t>Fáy utcai szennyv ízcsatornahálózat bővítés</t>
  </si>
  <si>
    <t>IKSZT kialakítás tervdokumentáció készítés</t>
  </si>
  <si>
    <t>Ceglédi hulladéklerakóhoz kapcsolódó pénzeszközátadás</t>
  </si>
  <si>
    <t>HÉSZ-hez kapcsolódó visszafizetés</t>
  </si>
  <si>
    <t>5. sz. melléklet  3/2009. (II.06.) sz. redelethez</t>
  </si>
  <si>
    <t>Katona J. u. - Liliom u-i ingatlan vásárlás (ügyvédi díj)</t>
  </si>
  <si>
    <t>Szabadtéri elárusítóhely kialakítása</t>
  </si>
  <si>
    <t>Sátorvásárlás</t>
  </si>
  <si>
    <t>HÉSZ tervező díj</t>
  </si>
  <si>
    <t>Egészségház KEOP pályázat tervezési ktg.</t>
  </si>
  <si>
    <t>Szakmai informatikai eszközök vásárlása</t>
  </si>
  <si>
    <t>Közműfejlesztési hj. visszafizetés</t>
  </si>
  <si>
    <t>4.sz. melléklet a 3/2009. (II.06.) sz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</si>
</sst>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\.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6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i/>
      <sz val="8"/>
      <name val="Arial CE"/>
      <family val="2"/>
    </font>
    <font>
      <i/>
      <sz val="9"/>
      <name val="Arial CE"/>
      <family val="2"/>
    </font>
    <font>
      <i/>
      <sz val="7"/>
      <name val="Arial CE"/>
      <family val="2"/>
    </font>
    <font>
      <i/>
      <sz val="8"/>
      <name val="Arial CE"/>
      <family val="2"/>
    </font>
    <font>
      <b/>
      <sz val="10"/>
      <color indexed="10"/>
      <name val="Arial CE"/>
      <family val="2"/>
    </font>
    <font>
      <sz val="12"/>
      <name val="Arial CE"/>
      <family val="2"/>
    </font>
    <font>
      <sz val="8"/>
      <name val="Arial"/>
      <family val="2"/>
    </font>
    <font>
      <sz val="12"/>
      <color indexed="10"/>
      <name val="Arial CE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Arial CE"/>
      <family val="2"/>
    </font>
    <font>
      <sz val="13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6"/>
      <color indexed="10"/>
      <name val="Arial CE"/>
      <family val="2"/>
    </font>
    <font>
      <b/>
      <sz val="12"/>
      <color indexed="10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E"/>
      <family val="2"/>
    </font>
    <font>
      <sz val="9"/>
      <color indexed="8"/>
      <name val="Arial CE"/>
      <family val="2"/>
    </font>
    <font>
      <b/>
      <sz val="10"/>
      <color indexed="18"/>
      <name val="Arial CE"/>
      <family val="0"/>
    </font>
    <font>
      <b/>
      <sz val="8"/>
      <color indexed="18"/>
      <name val="Arial CE"/>
      <family val="0"/>
    </font>
    <font>
      <i/>
      <sz val="8"/>
      <color indexed="18"/>
      <name val="Arial CE"/>
      <family val="0"/>
    </font>
    <font>
      <sz val="9"/>
      <color indexed="18"/>
      <name val="Arial CE"/>
      <family val="0"/>
    </font>
    <font>
      <i/>
      <sz val="9"/>
      <color indexed="18"/>
      <name val="Arial CE"/>
      <family val="0"/>
    </font>
    <font>
      <b/>
      <i/>
      <sz val="9"/>
      <name val="Arial CE"/>
      <family val="2"/>
    </font>
    <font>
      <b/>
      <sz val="14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22"/>
      <name val="Arial CE"/>
      <family val="2"/>
    </font>
    <font>
      <sz val="12"/>
      <color indexed="22"/>
      <name val="Arial CE"/>
      <family val="2"/>
    </font>
    <font>
      <b/>
      <sz val="9"/>
      <color indexed="10"/>
      <name val="Arial CE"/>
      <family val="2"/>
    </font>
    <font>
      <sz val="10"/>
      <color theme="0" tint="-0.1499900072813034"/>
      <name val="Arial CE"/>
      <family val="2"/>
    </font>
    <font>
      <sz val="12"/>
      <color theme="0" tint="-0.1499900072813034"/>
      <name val="Arial CE"/>
      <family val="2"/>
    </font>
    <font>
      <b/>
      <sz val="12"/>
      <color rgb="FFFF0000"/>
      <name val="Arial CE"/>
      <family val="0"/>
    </font>
    <font>
      <b/>
      <sz val="9"/>
      <color rgb="FFFF0000"/>
      <name val="Arial CE"/>
      <family val="2"/>
    </font>
    <font>
      <b/>
      <sz val="10"/>
      <color rgb="FFFF0000"/>
      <name val="Arial CE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05">
    <xf numFmtId="0" fontId="0" fillId="0" borderId="0" xfId="0" applyAlignment="1">
      <alignment/>
    </xf>
    <xf numFmtId="0" fontId="14" fillId="0" borderId="0" xfId="57">
      <alignment/>
      <protection/>
    </xf>
    <xf numFmtId="0" fontId="22" fillId="0" borderId="0" xfId="57" applyFont="1">
      <alignment/>
      <protection/>
    </xf>
    <xf numFmtId="0" fontId="23" fillId="0" borderId="0" xfId="57" applyFont="1" applyAlignment="1">
      <alignment vertical="center" wrapText="1"/>
      <protection/>
    </xf>
    <xf numFmtId="0" fontId="24" fillId="0" borderId="0" xfId="57" applyFont="1">
      <alignment/>
      <protection/>
    </xf>
    <xf numFmtId="0" fontId="25" fillId="0" borderId="10" xfId="57" applyFont="1" applyBorder="1" applyAlignment="1">
      <alignment/>
      <protection/>
    </xf>
    <xf numFmtId="0" fontId="26" fillId="0" borderId="0" xfId="57" applyFont="1" applyAlignment="1">
      <alignment/>
      <protection/>
    </xf>
    <xf numFmtId="0" fontId="28" fillId="0" borderId="0" xfId="57" applyFont="1">
      <alignment/>
      <protection/>
    </xf>
    <xf numFmtId="0" fontId="24" fillId="0" borderId="0" xfId="57" applyFont="1" applyAlignment="1">
      <alignment horizontal="center" vertical="center" wrapText="1"/>
      <protection/>
    </xf>
    <xf numFmtId="0" fontId="23" fillId="0" borderId="11" xfId="57" applyFont="1" applyBorder="1" applyAlignment="1">
      <alignment horizontal="center" vertical="center" wrapText="1"/>
      <protection/>
    </xf>
    <xf numFmtId="3" fontId="24" fillId="0" borderId="0" xfId="57" applyNumberFormat="1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4" fillId="22" borderId="11" xfId="57" applyFont="1" applyFill="1" applyBorder="1">
      <alignment/>
      <protection/>
    </xf>
    <xf numFmtId="3" fontId="24" fillId="0" borderId="0" xfId="57" applyNumberFormat="1" applyFont="1">
      <alignment/>
      <protection/>
    </xf>
    <xf numFmtId="0" fontId="24" fillId="0" borderId="11" xfId="57" applyFont="1" applyBorder="1">
      <alignment/>
      <protection/>
    </xf>
    <xf numFmtId="3" fontId="24" fillId="7" borderId="11" xfId="57" applyNumberFormat="1" applyFont="1" applyFill="1" applyBorder="1">
      <alignment/>
      <protection/>
    </xf>
    <xf numFmtId="0" fontId="26" fillId="0" borderId="11" xfId="57" applyFont="1" applyBorder="1">
      <alignment/>
      <protection/>
    </xf>
    <xf numFmtId="3" fontId="26" fillId="0" borderId="0" xfId="57" applyNumberFormat="1" applyFont="1">
      <alignment/>
      <protection/>
    </xf>
    <xf numFmtId="0" fontId="26" fillId="0" borderId="0" xfId="57" applyFont="1">
      <alignment/>
      <protection/>
    </xf>
    <xf numFmtId="3" fontId="24" fillId="0" borderId="11" xfId="57" applyNumberFormat="1" applyFont="1" applyBorder="1" applyProtection="1">
      <alignment/>
      <protection hidden="1"/>
    </xf>
    <xf numFmtId="0" fontId="23" fillId="4" borderId="11" xfId="57" applyFont="1" applyFill="1" applyBorder="1">
      <alignment/>
      <protection/>
    </xf>
    <xf numFmtId="3" fontId="23" fillId="0" borderId="0" xfId="57" applyNumberFormat="1" applyFont="1">
      <alignment/>
      <protection/>
    </xf>
    <xf numFmtId="0" fontId="23" fillId="0" borderId="0" xfId="57" applyFont="1">
      <alignment/>
      <protection/>
    </xf>
    <xf numFmtId="0" fontId="28" fillId="0" borderId="11" xfId="57" applyFont="1" applyBorder="1">
      <alignment/>
      <protection/>
    </xf>
    <xf numFmtId="3" fontId="28" fillId="0" borderId="0" xfId="57" applyNumberFormat="1" applyFont="1">
      <alignment/>
      <protection/>
    </xf>
    <xf numFmtId="0" fontId="23" fillId="22" borderId="11" xfId="57" applyFont="1" applyFill="1" applyBorder="1">
      <alignment/>
      <protection/>
    </xf>
    <xf numFmtId="0" fontId="23" fillId="22" borderId="11" xfId="57" applyFont="1" applyFill="1" applyBorder="1" applyAlignment="1">
      <alignment vertical="center"/>
      <protection/>
    </xf>
    <xf numFmtId="3" fontId="23" fillId="0" borderId="0" xfId="57" applyNumberFormat="1" applyFont="1" applyAlignment="1">
      <alignment vertical="center"/>
      <protection/>
    </xf>
    <xf numFmtId="0" fontId="23" fillId="0" borderId="0" xfId="57" applyFont="1" applyAlignment="1">
      <alignment vertical="center"/>
      <protection/>
    </xf>
    <xf numFmtId="0" fontId="24" fillId="0" borderId="11" xfId="57" applyFont="1" applyBorder="1" applyAlignment="1">
      <alignment vertical="center" wrapText="1"/>
      <protection/>
    </xf>
    <xf numFmtId="0" fontId="23" fillId="4" borderId="11" xfId="57" applyFont="1" applyFill="1" applyBorder="1" applyAlignment="1">
      <alignment wrapText="1"/>
      <protection/>
    </xf>
    <xf numFmtId="3" fontId="31" fillId="7" borderId="11" xfId="57" applyNumberFormat="1" applyFont="1" applyFill="1" applyBorder="1">
      <alignment/>
      <protection/>
    </xf>
    <xf numFmtId="3" fontId="31" fillId="4" borderId="11" xfId="57" applyNumberFormat="1" applyFont="1" applyFill="1" applyBorder="1">
      <alignment/>
      <protection/>
    </xf>
    <xf numFmtId="0" fontId="26" fillId="0" borderId="11" xfId="57" applyFont="1" applyBorder="1" applyAlignment="1">
      <alignment vertical="center" wrapText="1"/>
      <protection/>
    </xf>
    <xf numFmtId="3" fontId="23" fillId="0" borderId="0" xfId="57" applyNumberFormat="1" applyFont="1" applyAlignment="1">
      <alignment horizontal="left"/>
      <protection/>
    </xf>
    <xf numFmtId="0" fontId="23" fillId="0" borderId="0" xfId="57" applyFont="1" applyAlignment="1">
      <alignment horizontal="left"/>
      <protection/>
    </xf>
    <xf numFmtId="3" fontId="23" fillId="0" borderId="12" xfId="57" applyNumberFormat="1" applyFont="1" applyFill="1" applyBorder="1" applyAlignment="1">
      <alignment/>
      <protection/>
    </xf>
    <xf numFmtId="3" fontId="36" fillId="0" borderId="11" xfId="57" applyNumberFormat="1" applyFont="1" applyBorder="1">
      <alignment/>
      <protection/>
    </xf>
    <xf numFmtId="0" fontId="23" fillId="0" borderId="11" xfId="57" applyFont="1" applyBorder="1">
      <alignment/>
      <protection/>
    </xf>
    <xf numFmtId="3" fontId="23" fillId="4" borderId="12" xfId="57" applyNumberFormat="1" applyFont="1" applyFill="1" applyBorder="1" applyAlignment="1">
      <alignment/>
      <protection/>
    </xf>
    <xf numFmtId="0" fontId="23" fillId="22" borderId="13" xfId="57" applyFont="1" applyFill="1" applyBorder="1" applyAlignment="1">
      <alignment horizontal="left"/>
      <protection/>
    </xf>
    <xf numFmtId="3" fontId="24" fillId="22" borderId="11" xfId="57" applyNumberFormat="1" applyFont="1" applyFill="1" applyBorder="1">
      <alignment/>
      <protection/>
    </xf>
    <xf numFmtId="0" fontId="23" fillId="22" borderId="12" xfId="57" applyFont="1" applyFill="1" applyBorder="1" applyAlignment="1">
      <alignment horizontal="left"/>
      <protection/>
    </xf>
    <xf numFmtId="0" fontId="23" fillId="22" borderId="14" xfId="57" applyFont="1" applyFill="1" applyBorder="1" applyAlignment="1">
      <alignment horizontal="left"/>
      <protection/>
    </xf>
    <xf numFmtId="0" fontId="24" fillId="0" borderId="11" xfId="57" applyFont="1" applyBorder="1" applyAlignment="1">
      <alignment vertical="center"/>
      <protection/>
    </xf>
    <xf numFmtId="0" fontId="23" fillId="0" borderId="11" xfId="57" applyFont="1" applyBorder="1" applyAlignment="1">
      <alignment vertical="center"/>
      <protection/>
    </xf>
    <xf numFmtId="3" fontId="23" fillId="7" borderId="12" xfId="57" applyNumberFormat="1" applyFont="1" applyFill="1" applyBorder="1" applyAlignment="1">
      <alignment/>
      <protection/>
    </xf>
    <xf numFmtId="3" fontId="31" fillId="0" borderId="0" xfId="57" applyNumberFormat="1" applyFont="1">
      <alignment/>
      <protection/>
    </xf>
    <xf numFmtId="3" fontId="34" fillId="0" borderId="0" xfId="57" applyNumberFormat="1" applyFont="1">
      <alignment/>
      <protection/>
    </xf>
    <xf numFmtId="3" fontId="36" fillId="0" borderId="0" xfId="57" applyNumberFormat="1" applyFont="1">
      <alignment/>
      <protection/>
    </xf>
    <xf numFmtId="3" fontId="14" fillId="0" borderId="0" xfId="57" applyNumberFormat="1">
      <alignment/>
      <protection/>
    </xf>
    <xf numFmtId="3" fontId="22" fillId="0" borderId="0" xfId="57" applyNumberFormat="1" applyFont="1">
      <alignment/>
      <protection/>
    </xf>
    <xf numFmtId="3" fontId="31" fillId="0" borderId="11" xfId="57" applyNumberFormat="1" applyFont="1" applyBorder="1">
      <alignment/>
      <protection/>
    </xf>
    <xf numFmtId="3" fontId="34" fillId="0" borderId="11" xfId="57" applyNumberFormat="1" applyFont="1" applyBorder="1">
      <alignment/>
      <protection/>
    </xf>
    <xf numFmtId="0" fontId="14" fillId="0" borderId="0" xfId="57" applyFont="1">
      <alignment/>
      <protection/>
    </xf>
    <xf numFmtId="0" fontId="21" fillId="0" borderId="0" xfId="57" applyFont="1">
      <alignment/>
      <protection/>
    </xf>
    <xf numFmtId="3" fontId="14" fillId="0" borderId="0" xfId="57" applyNumberFormat="1" applyFont="1" applyAlignment="1">
      <alignment horizontal="center"/>
      <protection/>
    </xf>
    <xf numFmtId="3" fontId="14" fillId="0" borderId="0" xfId="57" applyNumberFormat="1" applyFont="1">
      <alignment/>
      <protection/>
    </xf>
    <xf numFmtId="3" fontId="21" fillId="0" borderId="0" xfId="57" applyNumberFormat="1" applyFont="1">
      <alignment/>
      <protection/>
    </xf>
    <xf numFmtId="3" fontId="21" fillId="0" borderId="0" xfId="57" applyNumberFormat="1" applyFont="1" applyBorder="1" applyAlignment="1">
      <alignment horizontal="center"/>
      <protection/>
    </xf>
    <xf numFmtId="0" fontId="21" fillId="0" borderId="0" xfId="57" applyFont="1" applyAlignment="1">
      <alignment vertical="center"/>
      <protection/>
    </xf>
    <xf numFmtId="3" fontId="14" fillId="0" borderId="11" xfId="57" applyNumberFormat="1" applyFont="1" applyBorder="1" applyAlignment="1" applyProtection="1">
      <alignment horizontal="center" vertical="center"/>
      <protection hidden="1"/>
    </xf>
    <xf numFmtId="0" fontId="14" fillId="0" borderId="0" xfId="57" applyFont="1" applyAlignment="1">
      <alignment vertical="center"/>
      <protection/>
    </xf>
    <xf numFmtId="0" fontId="14" fillId="0" borderId="0" xfId="57" applyAlignment="1">
      <alignment vertical="center"/>
      <protection/>
    </xf>
    <xf numFmtId="3" fontId="14" fillId="0" borderId="0" xfId="57" applyNumberFormat="1" applyFont="1" applyAlignment="1">
      <alignment vertical="center"/>
      <protection/>
    </xf>
    <xf numFmtId="3" fontId="21" fillId="0" borderId="0" xfId="57" applyNumberFormat="1" applyFont="1" applyAlignment="1">
      <alignment vertical="center"/>
      <protection/>
    </xf>
    <xf numFmtId="3" fontId="14" fillId="0" borderId="0" xfId="57" applyNumberFormat="1" applyFont="1" applyAlignment="1">
      <alignment horizontal="center" vertical="center"/>
      <protection/>
    </xf>
    <xf numFmtId="0" fontId="23" fillId="0" borderId="0" xfId="57" applyFont="1" applyFill="1" applyBorder="1" applyAlignment="1">
      <alignment horizontal="left"/>
      <protection/>
    </xf>
    <xf numFmtId="0" fontId="24" fillId="0" borderId="0" xfId="57" applyFont="1" applyAlignment="1">
      <alignment horizontal="left"/>
      <protection/>
    </xf>
    <xf numFmtId="0" fontId="24" fillId="0" borderId="0" xfId="57" applyFont="1" applyAlignment="1">
      <alignment/>
      <protection/>
    </xf>
    <xf numFmtId="0" fontId="19" fillId="0" borderId="0" xfId="0" applyFont="1" applyAlignment="1">
      <alignment/>
    </xf>
    <xf numFmtId="0" fontId="20" fillId="0" borderId="0" xfId="57" applyFont="1" applyAlignment="1">
      <alignment vertical="center" wrapText="1"/>
      <protection/>
    </xf>
    <xf numFmtId="0" fontId="23" fillId="22" borderId="11" xfId="57" applyFont="1" applyFill="1" applyBorder="1" applyAlignment="1">
      <alignment/>
      <protection/>
    </xf>
    <xf numFmtId="0" fontId="24" fillId="0" borderId="15" xfId="57" applyFont="1" applyBorder="1" applyAlignment="1">
      <alignment horizontal="center"/>
      <protection/>
    </xf>
    <xf numFmtId="3" fontId="24" fillId="0" borderId="11" xfId="57" applyNumberFormat="1" applyFont="1" applyBorder="1" applyAlignment="1" applyProtection="1">
      <alignment/>
      <protection hidden="1"/>
    </xf>
    <xf numFmtId="0" fontId="24" fillId="0" borderId="16" xfId="57" applyFont="1" applyBorder="1" applyAlignment="1">
      <alignment horizontal="center"/>
      <protection/>
    </xf>
    <xf numFmtId="0" fontId="24" fillId="0" borderId="13" xfId="57" applyFont="1" applyBorder="1" applyAlignment="1">
      <alignment/>
      <protection/>
    </xf>
    <xf numFmtId="0" fontId="24" fillId="0" borderId="12" xfId="57" applyFont="1" applyBorder="1" applyAlignment="1">
      <alignment/>
      <protection/>
    </xf>
    <xf numFmtId="3" fontId="24" fillId="0" borderId="14" xfId="57" applyNumberFormat="1" applyFont="1" applyBorder="1" applyAlignment="1">
      <alignment/>
      <protection/>
    </xf>
    <xf numFmtId="0" fontId="24" fillId="0" borderId="17" xfId="57" applyFont="1" applyBorder="1" applyAlignment="1">
      <alignment horizontal="center"/>
      <protection/>
    </xf>
    <xf numFmtId="0" fontId="24" fillId="22" borderId="13" xfId="57" applyFont="1" applyFill="1" applyBorder="1">
      <alignment/>
      <protection/>
    </xf>
    <xf numFmtId="0" fontId="23" fillId="22" borderId="13" xfId="57" applyFont="1" applyFill="1" applyBorder="1">
      <alignment/>
      <protection/>
    </xf>
    <xf numFmtId="3" fontId="23" fillId="0" borderId="11" xfId="57" applyNumberFormat="1" applyFont="1" applyBorder="1" applyProtection="1">
      <alignment/>
      <protection hidden="1"/>
    </xf>
    <xf numFmtId="0" fontId="23" fillId="0" borderId="13" xfId="57" applyFont="1" applyBorder="1" applyAlignment="1">
      <alignment horizontal="left"/>
      <protection/>
    </xf>
    <xf numFmtId="0" fontId="23" fillId="0" borderId="12" xfId="57" applyFont="1" applyBorder="1" applyAlignment="1">
      <alignment horizontal="left"/>
      <protection/>
    </xf>
    <xf numFmtId="0" fontId="23" fillId="0" borderId="14" xfId="57" applyFont="1" applyBorder="1" applyAlignment="1">
      <alignment horizontal="left"/>
      <protection/>
    </xf>
    <xf numFmtId="3" fontId="23" fillId="4" borderId="11" xfId="57" applyNumberFormat="1" applyFont="1" applyFill="1" applyBorder="1" applyProtection="1">
      <alignment/>
      <protection hidden="1"/>
    </xf>
    <xf numFmtId="3" fontId="31" fillId="4" borderId="11" xfId="57" applyNumberFormat="1" applyFont="1" applyFill="1" applyBorder="1" applyAlignment="1">
      <alignment/>
      <protection/>
    </xf>
    <xf numFmtId="3" fontId="23" fillId="7" borderId="11" xfId="57" applyNumberFormat="1" applyFont="1" applyFill="1" applyBorder="1" applyProtection="1">
      <alignment/>
      <protection hidden="1"/>
    </xf>
    <xf numFmtId="0" fontId="24" fillId="0" borderId="0" xfId="57" applyFont="1" applyFill="1" applyBorder="1">
      <alignment/>
      <protection/>
    </xf>
    <xf numFmtId="0" fontId="23" fillId="7" borderId="13" xfId="57" applyFont="1" applyFill="1" applyBorder="1">
      <alignment/>
      <protection/>
    </xf>
    <xf numFmtId="0" fontId="23" fillId="7" borderId="11" xfId="57" applyFont="1" applyFill="1" applyBorder="1">
      <alignment/>
      <protection/>
    </xf>
    <xf numFmtId="3" fontId="24" fillId="0" borderId="0" xfId="57" applyNumberFormat="1" applyFont="1" applyFill="1" applyBorder="1" applyProtection="1">
      <alignment/>
      <protection hidden="1"/>
    </xf>
    <xf numFmtId="0" fontId="23" fillId="0" borderId="0" xfId="57" applyFont="1" applyFill="1" applyBorder="1">
      <alignment/>
      <protection/>
    </xf>
    <xf numFmtId="0" fontId="45" fillId="0" borderId="0" xfId="57" applyFont="1" applyFill="1" applyBorder="1" applyAlignment="1">
      <alignment horizontal="left"/>
      <protection/>
    </xf>
    <xf numFmtId="0" fontId="46" fillId="0" borderId="0" xfId="57" applyFont="1" applyFill="1" applyBorder="1" applyAlignment="1">
      <alignment vertical="center" wrapText="1"/>
      <protection/>
    </xf>
    <xf numFmtId="3" fontId="46" fillId="0" borderId="0" xfId="57" applyNumberFormat="1" applyFont="1" applyFill="1" applyBorder="1" applyProtection="1">
      <alignment/>
      <protection hidden="1"/>
    </xf>
    <xf numFmtId="0" fontId="45" fillId="0" borderId="0" xfId="57" applyFont="1" applyFill="1" applyBorder="1" applyAlignment="1">
      <alignment wrapText="1"/>
      <protection/>
    </xf>
    <xf numFmtId="0" fontId="46" fillId="0" borderId="0" xfId="57" applyFont="1" applyFill="1" applyBorder="1">
      <alignment/>
      <protection/>
    </xf>
    <xf numFmtId="0" fontId="47" fillId="0" borderId="0" xfId="57" applyFont="1" applyFill="1" applyBorder="1">
      <alignment/>
      <protection/>
    </xf>
    <xf numFmtId="0" fontId="4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left"/>
      <protection/>
    </xf>
    <xf numFmtId="3" fontId="45" fillId="0" borderId="0" xfId="57" applyNumberFormat="1" applyFont="1" applyFill="1" applyBorder="1" applyProtection="1">
      <alignment/>
      <protection hidden="1"/>
    </xf>
    <xf numFmtId="0" fontId="45" fillId="0" borderId="0" xfId="57" applyFont="1" applyFill="1" applyBorder="1" applyAlignment="1">
      <alignment/>
      <protection/>
    </xf>
    <xf numFmtId="3" fontId="45" fillId="0" borderId="0" xfId="57" applyNumberFormat="1" applyFont="1" applyFill="1" applyBorder="1">
      <alignment/>
      <protection/>
    </xf>
    <xf numFmtId="0" fontId="27" fillId="0" borderId="0" xfId="57" applyFont="1">
      <alignment/>
      <protection/>
    </xf>
    <xf numFmtId="3" fontId="24" fillId="0" borderId="0" xfId="57" applyNumberFormat="1" applyFont="1" applyBorder="1" applyProtection="1">
      <alignment/>
      <protection hidden="1"/>
    </xf>
    <xf numFmtId="0" fontId="24" fillId="0" borderId="0" xfId="57" applyFont="1" applyBorder="1">
      <alignment/>
      <protection/>
    </xf>
    <xf numFmtId="0" fontId="23" fillId="0" borderId="0" xfId="58" applyFont="1" applyAlignment="1">
      <alignment vertical="center" wrapText="1"/>
      <protection/>
    </xf>
    <xf numFmtId="0" fontId="24" fillId="0" borderId="0" xfId="58" applyFont="1">
      <alignment/>
      <protection/>
    </xf>
    <xf numFmtId="0" fontId="25" fillId="0" borderId="10" xfId="58" applyFont="1" applyBorder="1" applyAlignment="1">
      <alignment/>
      <protection/>
    </xf>
    <xf numFmtId="0" fontId="26" fillId="0" borderId="0" xfId="58" applyFont="1" applyAlignment="1">
      <alignment/>
      <protection/>
    </xf>
    <xf numFmtId="0" fontId="24" fillId="0" borderId="11" xfId="58" applyFont="1" applyBorder="1" applyAlignment="1">
      <alignment horizontal="center" vertical="center" wrapText="1"/>
      <protection/>
    </xf>
    <xf numFmtId="0" fontId="27" fillId="0" borderId="11" xfId="58" applyFont="1" applyBorder="1" applyAlignment="1">
      <alignment horizontal="center" vertical="center" wrapText="1"/>
      <protection/>
    </xf>
    <xf numFmtId="0" fontId="28" fillId="0" borderId="0" xfId="58" applyFont="1">
      <alignment/>
      <protection/>
    </xf>
    <xf numFmtId="1" fontId="29" fillId="0" borderId="11" xfId="58" applyNumberFormat="1" applyFont="1" applyBorder="1" applyAlignment="1">
      <alignment horizontal="center" vertical="center" wrapText="1"/>
      <protection/>
    </xf>
    <xf numFmtId="0" fontId="24" fillId="0" borderId="0" xfId="58" applyFont="1" applyAlignment="1">
      <alignment horizontal="center" vertical="center" wrapText="1"/>
      <protection/>
    </xf>
    <xf numFmtId="0" fontId="24" fillId="0" borderId="11" xfId="58" applyFont="1" applyFill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3" fontId="24" fillId="0" borderId="0" xfId="58" applyNumberFormat="1" applyFont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24" fillId="22" borderId="11" xfId="58" applyFont="1" applyFill="1" applyBorder="1">
      <alignment/>
      <protection/>
    </xf>
    <xf numFmtId="0" fontId="23" fillId="22" borderId="13" xfId="58" applyFont="1" applyFill="1" applyBorder="1" applyAlignment="1">
      <alignment/>
      <protection/>
    </xf>
    <xf numFmtId="0" fontId="23" fillId="22" borderId="12" xfId="58" applyFont="1" applyFill="1" applyBorder="1" applyAlignment="1">
      <alignment/>
      <protection/>
    </xf>
    <xf numFmtId="0" fontId="23" fillId="22" borderId="14" xfId="58" applyFont="1" applyFill="1" applyBorder="1" applyAlignment="1">
      <alignment/>
      <protection/>
    </xf>
    <xf numFmtId="3" fontId="24" fillId="0" borderId="0" xfId="58" applyNumberFormat="1" applyFont="1">
      <alignment/>
      <protection/>
    </xf>
    <xf numFmtId="0" fontId="24" fillId="0" borderId="11" xfId="58" applyFont="1" applyBorder="1">
      <alignment/>
      <protection/>
    </xf>
    <xf numFmtId="3" fontId="24" fillId="23" borderId="11" xfId="58" applyNumberFormat="1" applyFont="1" applyFill="1" applyBorder="1" applyProtection="1">
      <alignment/>
      <protection locked="0"/>
    </xf>
    <xf numFmtId="3" fontId="31" fillId="7" borderId="11" xfId="58" applyNumberFormat="1" applyFont="1" applyFill="1" applyBorder="1">
      <alignment/>
      <protection/>
    </xf>
    <xf numFmtId="0" fontId="26" fillId="0" borderId="11" xfId="58" applyFont="1" applyBorder="1">
      <alignment/>
      <protection/>
    </xf>
    <xf numFmtId="3" fontId="26" fillId="0" borderId="0" xfId="58" applyNumberFormat="1" applyFont="1">
      <alignment/>
      <protection/>
    </xf>
    <xf numFmtId="0" fontId="26" fillId="0" borderId="0" xfId="58" applyFont="1">
      <alignment/>
      <protection/>
    </xf>
    <xf numFmtId="0" fontId="23" fillId="4" borderId="11" xfId="58" applyFont="1" applyFill="1" applyBorder="1">
      <alignment/>
      <protection/>
    </xf>
    <xf numFmtId="3" fontId="23" fillId="0" borderId="0" xfId="58" applyNumberFormat="1" applyFont="1">
      <alignment/>
      <protection/>
    </xf>
    <xf numFmtId="3" fontId="31" fillId="0" borderId="0" xfId="58" applyNumberFormat="1" applyFont="1" applyFill="1" applyBorder="1">
      <alignment/>
      <protection/>
    </xf>
    <xf numFmtId="0" fontId="23" fillId="0" borderId="0" xfId="58" applyFont="1">
      <alignment/>
      <protection/>
    </xf>
    <xf numFmtId="0" fontId="23" fillId="22" borderId="13" xfId="58" applyFont="1" applyFill="1" applyBorder="1" applyAlignment="1">
      <alignment horizontal="left"/>
      <protection/>
    </xf>
    <xf numFmtId="0" fontId="23" fillId="22" borderId="12" xfId="58" applyFont="1" applyFill="1" applyBorder="1" applyAlignment="1">
      <alignment horizontal="left"/>
      <protection/>
    </xf>
    <xf numFmtId="0" fontId="23" fillId="22" borderId="14" xfId="58" applyFont="1" applyFill="1" applyBorder="1" applyAlignment="1">
      <alignment horizontal="left"/>
      <protection/>
    </xf>
    <xf numFmtId="0" fontId="28" fillId="0" borderId="11" xfId="58" applyFont="1" applyBorder="1">
      <alignment/>
      <protection/>
    </xf>
    <xf numFmtId="3" fontId="28" fillId="0" borderId="0" xfId="58" applyNumberFormat="1" applyFont="1">
      <alignment/>
      <protection/>
    </xf>
    <xf numFmtId="0" fontId="23" fillId="22" borderId="11" xfId="58" applyFont="1" applyFill="1" applyBorder="1">
      <alignment/>
      <protection/>
    </xf>
    <xf numFmtId="0" fontId="23" fillId="22" borderId="11" xfId="58" applyFont="1" applyFill="1" applyBorder="1" applyAlignment="1">
      <alignment vertical="center"/>
      <protection/>
    </xf>
    <xf numFmtId="3" fontId="23" fillId="0" borderId="0" xfId="58" applyNumberFormat="1" applyFont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24" fillId="0" borderId="11" xfId="58" applyFont="1" applyBorder="1" applyAlignment="1">
      <alignment vertical="center" wrapText="1"/>
      <protection/>
    </xf>
    <xf numFmtId="0" fontId="23" fillId="4" borderId="11" xfId="58" applyFont="1" applyFill="1" applyBorder="1" applyAlignment="1">
      <alignment wrapText="1"/>
      <protection/>
    </xf>
    <xf numFmtId="0" fontId="23" fillId="4" borderId="18" xfId="58" applyFont="1" applyFill="1" applyBorder="1">
      <alignment/>
      <protection/>
    </xf>
    <xf numFmtId="3" fontId="30" fillId="4" borderId="18" xfId="58" applyNumberFormat="1" applyFont="1" applyFill="1" applyBorder="1">
      <alignment/>
      <protection/>
    </xf>
    <xf numFmtId="3" fontId="45" fillId="0" borderId="0" xfId="58" applyNumberFormat="1" applyFont="1" applyFill="1">
      <alignment/>
      <protection/>
    </xf>
    <xf numFmtId="3" fontId="32" fillId="0" borderId="0" xfId="58" applyNumberFormat="1" applyFont="1" applyFill="1">
      <alignment/>
      <protection/>
    </xf>
    <xf numFmtId="3" fontId="30" fillId="0" borderId="19" xfId="58" applyNumberFormat="1" applyFont="1" applyFill="1" applyBorder="1">
      <alignment/>
      <protection/>
    </xf>
    <xf numFmtId="3" fontId="23" fillId="0" borderId="0" xfId="58" applyNumberFormat="1" applyFont="1" applyFill="1">
      <alignment/>
      <protection/>
    </xf>
    <xf numFmtId="0" fontId="23" fillId="0" borderId="0" xfId="58" applyFont="1" applyFill="1">
      <alignment/>
      <protection/>
    </xf>
    <xf numFmtId="0" fontId="23" fillId="0" borderId="16" xfId="58" applyFont="1" applyFill="1" applyBorder="1" applyAlignment="1">
      <alignment/>
      <protection/>
    </xf>
    <xf numFmtId="0" fontId="23" fillId="0" borderId="0" xfId="58" applyFont="1" applyFill="1" applyBorder="1" applyAlignment="1">
      <alignment/>
      <protection/>
    </xf>
    <xf numFmtId="0" fontId="48" fillId="0" borderId="0" xfId="58" applyFont="1" applyFill="1" applyBorder="1" applyAlignment="1">
      <alignment/>
      <protection/>
    </xf>
    <xf numFmtId="49" fontId="29" fillId="0" borderId="11" xfId="58" applyNumberFormat="1" applyFont="1" applyBorder="1" applyAlignment="1">
      <alignment horizontal="center" vertical="center" wrapText="1"/>
      <protection/>
    </xf>
    <xf numFmtId="1" fontId="29" fillId="0" borderId="11" xfId="58" applyNumberFormat="1" applyFont="1" applyFill="1" applyBorder="1" applyAlignment="1">
      <alignment horizontal="center" vertical="center" wrapText="1"/>
      <protection/>
    </xf>
    <xf numFmtId="1" fontId="33" fillId="0" borderId="11" xfId="58" applyNumberFormat="1" applyFont="1" applyBorder="1" applyAlignment="1">
      <alignment horizontal="center" vertical="center" wrapText="1"/>
      <protection/>
    </xf>
    <xf numFmtId="1" fontId="24" fillId="0" borderId="11" xfId="58" applyNumberFormat="1" applyFont="1" applyBorder="1" applyAlignment="1">
      <alignment horizontal="center" vertical="center" wrapText="1"/>
      <protection/>
    </xf>
    <xf numFmtId="0" fontId="24" fillId="0" borderId="0" xfId="58" applyFont="1" applyBorder="1">
      <alignment/>
      <protection/>
    </xf>
    <xf numFmtId="3" fontId="46" fillId="0" borderId="0" xfId="58" applyNumberFormat="1" applyFont="1" applyBorder="1">
      <alignment/>
      <protection/>
    </xf>
    <xf numFmtId="3" fontId="24" fillId="0" borderId="0" xfId="58" applyNumberFormat="1" applyFont="1" applyBorder="1">
      <alignment/>
      <protection/>
    </xf>
    <xf numFmtId="3" fontId="37" fillId="0" borderId="0" xfId="58" applyNumberFormat="1" applyFont="1" applyBorder="1">
      <alignment/>
      <protection/>
    </xf>
    <xf numFmtId="49" fontId="24" fillId="0" borderId="0" xfId="58" applyNumberFormat="1" applyFont="1">
      <alignment/>
      <protection/>
    </xf>
    <xf numFmtId="0" fontId="26" fillId="0" borderId="11" xfId="58" applyFont="1" applyBorder="1" applyAlignment="1">
      <alignment vertical="center" wrapText="1"/>
      <protection/>
    </xf>
    <xf numFmtId="0" fontId="23" fillId="4" borderId="11" xfId="58" applyFont="1" applyFill="1" applyBorder="1" applyAlignment="1">
      <alignment vertical="center" wrapText="1"/>
      <protection/>
    </xf>
    <xf numFmtId="3" fontId="21" fillId="0" borderId="0" xfId="58" applyNumberFormat="1" applyFont="1" applyAlignment="1">
      <alignment horizontal="left"/>
      <protection/>
    </xf>
    <xf numFmtId="3" fontId="23" fillId="0" borderId="0" xfId="58" applyNumberFormat="1" applyFont="1" applyAlignment="1">
      <alignment horizontal="left"/>
      <protection/>
    </xf>
    <xf numFmtId="0" fontId="23" fillId="0" borderId="0" xfId="58" applyFont="1" applyAlignment="1">
      <alignment horizontal="left"/>
      <protection/>
    </xf>
    <xf numFmtId="3" fontId="30" fillId="0" borderId="20" xfId="58" applyNumberFormat="1" applyFont="1" applyFill="1" applyBorder="1" applyAlignment="1">
      <alignment horizontal="right"/>
      <protection/>
    </xf>
    <xf numFmtId="3" fontId="23" fillId="0" borderId="0" xfId="58" applyNumberFormat="1" applyFont="1" applyFill="1" applyAlignment="1">
      <alignment horizontal="left"/>
      <protection/>
    </xf>
    <xf numFmtId="0" fontId="23" fillId="0" borderId="0" xfId="58" applyFont="1" applyFill="1" applyAlignment="1">
      <alignment horizontal="left"/>
      <protection/>
    </xf>
    <xf numFmtId="2" fontId="30" fillId="0" borderId="0" xfId="58" applyNumberFormat="1" applyFont="1" applyFill="1" applyBorder="1" applyAlignment="1" applyProtection="1">
      <alignment horizontal="right"/>
      <protection locked="0"/>
    </xf>
    <xf numFmtId="2" fontId="30" fillId="0" borderId="0" xfId="58" applyNumberFormat="1" applyFont="1" applyFill="1" applyBorder="1" applyAlignment="1">
      <alignment horizontal="right"/>
      <protection/>
    </xf>
    <xf numFmtId="3" fontId="48" fillId="0" borderId="0" xfId="58" applyNumberFormat="1" applyFont="1" applyFill="1" applyBorder="1" applyAlignment="1">
      <alignment horizontal="right"/>
      <protection/>
    </xf>
    <xf numFmtId="3" fontId="38" fillId="0" borderId="0" xfId="58" applyNumberFormat="1" applyFont="1" applyFill="1" applyBorder="1" applyAlignment="1">
      <alignment horizontal="right"/>
      <protection/>
    </xf>
    <xf numFmtId="2" fontId="23" fillId="0" borderId="0" xfId="58" applyNumberFormat="1" applyFont="1" applyFill="1" applyBorder="1" applyAlignment="1">
      <alignment horizontal="right"/>
      <protection/>
    </xf>
    <xf numFmtId="2" fontId="23" fillId="0" borderId="0" xfId="58" applyNumberFormat="1" applyFont="1" applyFill="1" applyAlignment="1">
      <alignment horizontal="right"/>
      <protection/>
    </xf>
    <xf numFmtId="2" fontId="23" fillId="0" borderId="0" xfId="58" applyNumberFormat="1" applyFont="1" applyFill="1" applyAlignment="1">
      <alignment horizontal="left"/>
      <protection/>
    </xf>
    <xf numFmtId="2" fontId="31" fillId="0" borderId="0" xfId="58" applyNumberFormat="1" applyFont="1" applyFill="1" applyBorder="1" applyAlignment="1" applyProtection="1">
      <alignment horizontal="right"/>
      <protection locked="0"/>
    </xf>
    <xf numFmtId="2" fontId="31" fillId="0" borderId="0" xfId="58" applyNumberFormat="1" applyFont="1" applyFill="1" applyBorder="1" applyAlignment="1">
      <alignment horizontal="right"/>
      <protection/>
    </xf>
    <xf numFmtId="2" fontId="24" fillId="0" borderId="0" xfId="58" applyNumberFormat="1" applyFont="1" applyFill="1" applyBorder="1" applyAlignment="1">
      <alignment horizontal="right"/>
      <protection/>
    </xf>
    <xf numFmtId="2" fontId="24" fillId="0" borderId="0" xfId="58" applyNumberFormat="1" applyFont="1" applyFill="1" applyAlignment="1">
      <alignment horizontal="right"/>
      <protection/>
    </xf>
    <xf numFmtId="2" fontId="24" fillId="0" borderId="0" xfId="58" applyNumberFormat="1" applyFont="1" applyFill="1" applyAlignment="1">
      <alignment horizontal="left"/>
      <protection/>
    </xf>
    <xf numFmtId="0" fontId="24" fillId="0" borderId="0" xfId="58" applyFont="1" applyFill="1" applyAlignment="1">
      <alignment horizontal="left"/>
      <protection/>
    </xf>
    <xf numFmtId="0" fontId="14" fillId="0" borderId="0" xfId="58" applyBorder="1">
      <alignment/>
      <protection/>
    </xf>
    <xf numFmtId="0" fontId="22" fillId="0" borderId="0" xfId="58" applyFont="1" applyBorder="1">
      <alignment/>
      <protection/>
    </xf>
    <xf numFmtId="3" fontId="22" fillId="0" borderId="0" xfId="58" applyNumberFormat="1" applyFont="1" applyBorder="1">
      <alignment/>
      <protection/>
    </xf>
    <xf numFmtId="0" fontId="14" fillId="0" borderId="0" xfId="58">
      <alignment/>
      <protection/>
    </xf>
    <xf numFmtId="3" fontId="14" fillId="0" borderId="0" xfId="58" applyNumberFormat="1" applyBorder="1">
      <alignment/>
      <protection/>
    </xf>
    <xf numFmtId="0" fontId="22" fillId="0" borderId="0" xfId="58" applyFont="1">
      <alignment/>
      <protection/>
    </xf>
    <xf numFmtId="3" fontId="30" fillId="4" borderId="11" xfId="57" applyNumberFormat="1" applyFont="1" applyFill="1" applyBorder="1">
      <alignment/>
      <protection/>
    </xf>
    <xf numFmtId="3" fontId="24" fillId="0" borderId="11" xfId="58" applyNumberFormat="1" applyFont="1" applyBorder="1" applyProtection="1">
      <alignment/>
      <protection hidden="1"/>
    </xf>
    <xf numFmtId="3" fontId="23" fillId="4" borderId="11" xfId="58" applyNumberFormat="1" applyFont="1" applyFill="1" applyBorder="1" applyProtection="1">
      <alignment/>
      <protection hidden="1"/>
    </xf>
    <xf numFmtId="3" fontId="23" fillId="4" borderId="11" xfId="57" applyNumberFormat="1" applyFont="1" applyFill="1" applyBorder="1" applyProtection="1">
      <alignment/>
      <protection hidden="1"/>
    </xf>
    <xf numFmtId="0" fontId="38" fillId="0" borderId="0" xfId="58" applyFont="1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31" fillId="0" borderId="0" xfId="58" applyFont="1" applyAlignment="1">
      <alignment horizontal="right" vertical="center"/>
      <protection/>
    </xf>
    <xf numFmtId="0" fontId="21" fillId="0" borderId="21" xfId="58" applyFont="1" applyBorder="1" applyAlignment="1">
      <alignment horizontal="center" vertical="center"/>
      <protection/>
    </xf>
    <xf numFmtId="0" fontId="21" fillId="0" borderId="11" xfId="58" applyFont="1" applyBorder="1" applyAlignment="1">
      <alignment horizontal="center" vertical="center" wrapText="1"/>
      <protection/>
    </xf>
    <xf numFmtId="0" fontId="14" fillId="0" borderId="0" xfId="58" applyFont="1">
      <alignment/>
      <protection/>
    </xf>
    <xf numFmtId="0" fontId="19" fillId="4" borderId="19" xfId="58" applyFont="1" applyFill="1" applyBorder="1" applyAlignment="1">
      <alignment vertical="center"/>
      <protection/>
    </xf>
    <xf numFmtId="3" fontId="19" fillId="4" borderId="11" xfId="58" applyNumberFormat="1" applyFont="1" applyFill="1" applyBorder="1" applyAlignment="1">
      <alignment horizontal="center" vertical="center"/>
      <protection/>
    </xf>
    <xf numFmtId="0" fontId="41" fillId="0" borderId="11" xfId="58" applyFont="1" applyFill="1" applyBorder="1" applyAlignment="1" applyProtection="1">
      <alignment horizontal="left" vertical="center"/>
      <protection locked="0"/>
    </xf>
    <xf numFmtId="3" fontId="41" fillId="0" borderId="11" xfId="58" applyNumberFormat="1" applyFont="1" applyFill="1" applyBorder="1" applyAlignment="1" applyProtection="1">
      <alignment horizontal="right" vertical="center"/>
      <protection locked="0"/>
    </xf>
    <xf numFmtId="0" fontId="19" fillId="7" borderId="19" xfId="58" applyFont="1" applyFill="1" applyBorder="1" applyAlignment="1">
      <alignment vertical="center" wrapText="1"/>
      <protection/>
    </xf>
    <xf numFmtId="3" fontId="19" fillId="7" borderId="11" xfId="58" applyNumberFormat="1" applyFont="1" applyFill="1" applyBorder="1" applyAlignment="1">
      <alignment horizontal="center" vertical="center"/>
      <protection/>
    </xf>
    <xf numFmtId="0" fontId="19" fillId="0" borderId="22" xfId="58" applyFont="1" applyBorder="1" applyAlignment="1">
      <alignment horizontal="center" vertical="center"/>
      <protection/>
    </xf>
    <xf numFmtId="0" fontId="19" fillId="0" borderId="11" xfId="58" applyFont="1" applyBorder="1" applyAlignment="1">
      <alignment horizontal="center" vertical="center" wrapText="1"/>
      <protection/>
    </xf>
    <xf numFmtId="0" fontId="14" fillId="0" borderId="0" xfId="58" applyFont="1" applyAlignment="1">
      <alignment horizontal="center"/>
      <protection/>
    </xf>
    <xf numFmtId="0" fontId="19" fillId="4" borderId="13" xfId="58" applyFont="1" applyFill="1" applyBorder="1" applyAlignment="1">
      <alignment vertical="center"/>
      <protection/>
    </xf>
    <xf numFmtId="0" fontId="19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58" applyFont="1">
      <alignment/>
      <protection/>
    </xf>
    <xf numFmtId="0" fontId="42" fillId="7" borderId="16" xfId="58" applyFont="1" applyFill="1" applyBorder="1" applyAlignment="1">
      <alignment vertical="center" wrapText="1"/>
      <protection/>
    </xf>
    <xf numFmtId="0" fontId="43" fillId="0" borderId="17" xfId="58" applyFont="1" applyFill="1" applyBorder="1" applyAlignment="1">
      <alignment vertical="center"/>
      <protection/>
    </xf>
    <xf numFmtId="3" fontId="43" fillId="0" borderId="19" xfId="58" applyNumberFormat="1" applyFont="1" applyFill="1" applyBorder="1" applyAlignment="1">
      <alignment horizontal="center" vertical="center"/>
      <protection/>
    </xf>
    <xf numFmtId="0" fontId="38" fillId="0" borderId="23" xfId="58" applyFont="1" applyBorder="1" applyAlignment="1">
      <alignment vertical="center"/>
      <protection/>
    </xf>
    <xf numFmtId="3" fontId="38" fillId="0" borderId="23" xfId="58" applyNumberFormat="1" applyFont="1" applyBorder="1" applyAlignment="1">
      <alignment vertical="center"/>
      <protection/>
    </xf>
    <xf numFmtId="0" fontId="21" fillId="0" borderId="18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 wrapText="1"/>
      <protection/>
    </xf>
    <xf numFmtId="0" fontId="51" fillId="7" borderId="23" xfId="58" applyFont="1" applyFill="1" applyBorder="1" applyAlignment="1">
      <alignment vertical="center" wrapText="1"/>
      <protection/>
    </xf>
    <xf numFmtId="3" fontId="19" fillId="7" borderId="23" xfId="58" applyNumberFormat="1" applyFont="1" applyFill="1" applyBorder="1" applyAlignment="1">
      <alignment horizontal="center" vertical="center"/>
      <protection/>
    </xf>
    <xf numFmtId="0" fontId="41" fillId="0" borderId="11" xfId="58" applyFont="1" applyFill="1" applyBorder="1" applyAlignment="1" applyProtection="1">
      <alignment horizontal="left" vertical="center" wrapText="1"/>
      <protection locked="0"/>
    </xf>
    <xf numFmtId="0" fontId="41" fillId="0" borderId="18" xfId="58" applyFont="1" applyFill="1" applyBorder="1" applyAlignment="1" applyProtection="1">
      <alignment horizontal="left" vertical="center"/>
      <protection locked="0"/>
    </xf>
    <xf numFmtId="3" fontId="41" fillId="0" borderId="18" xfId="58" applyNumberFormat="1" applyFont="1" applyFill="1" applyBorder="1" applyAlignment="1" applyProtection="1">
      <alignment horizontal="right" vertical="center"/>
      <protection locked="0"/>
    </xf>
    <xf numFmtId="3" fontId="19" fillId="4" borderId="19" xfId="58" applyNumberFormat="1" applyFont="1" applyFill="1" applyBorder="1" applyAlignment="1">
      <alignment horizontal="center" vertical="center"/>
      <protection/>
    </xf>
    <xf numFmtId="3" fontId="41" fillId="0" borderId="23" xfId="58" applyNumberFormat="1" applyFont="1" applyFill="1" applyBorder="1" applyAlignment="1" applyProtection="1">
      <alignment horizontal="right" vertical="center"/>
      <protection locked="0"/>
    </xf>
    <xf numFmtId="0" fontId="52" fillId="0" borderId="18" xfId="58" applyFont="1" applyFill="1" applyBorder="1" applyAlignment="1" applyProtection="1">
      <alignment horizontal="left" vertical="center"/>
      <protection locked="0"/>
    </xf>
    <xf numFmtId="0" fontId="52" fillId="0" borderId="23" xfId="58" applyFont="1" applyFill="1" applyBorder="1" applyAlignment="1" applyProtection="1">
      <alignment horizontal="left" vertical="center"/>
      <protection locked="0"/>
    </xf>
    <xf numFmtId="3" fontId="19" fillId="7" borderId="20" xfId="58" applyNumberFormat="1" applyFont="1" applyFill="1" applyBorder="1" applyAlignment="1">
      <alignment horizontal="center" vertical="center"/>
      <protection/>
    </xf>
    <xf numFmtId="0" fontId="24" fillId="0" borderId="0" xfId="59" applyFont="1" applyFill="1" applyBorder="1">
      <alignment/>
      <protection/>
    </xf>
    <xf numFmtId="0" fontId="23" fillId="0" borderId="0" xfId="59" applyFont="1" applyFill="1" applyBorder="1" applyAlignment="1">
      <alignment vertical="center" wrapText="1"/>
      <protection/>
    </xf>
    <xf numFmtId="0" fontId="25" fillId="0" borderId="0" xfId="59" applyFont="1" applyFill="1" applyBorder="1" applyAlignment="1">
      <alignment/>
      <protection/>
    </xf>
    <xf numFmtId="0" fontId="28" fillId="0" borderId="0" xfId="59" applyFont="1" applyFill="1" applyBorder="1">
      <alignment/>
      <protection/>
    </xf>
    <xf numFmtId="1" fontId="22" fillId="0" borderId="23" xfId="59" applyNumberFormat="1" applyFont="1" applyFill="1" applyBorder="1" applyAlignment="1">
      <alignment horizontal="center" vertical="center" wrapText="1"/>
      <protection/>
    </xf>
    <xf numFmtId="0" fontId="23" fillId="0" borderId="24" xfId="59" applyFont="1" applyFill="1" applyBorder="1" applyAlignment="1">
      <alignment horizontal="center" vertical="center" wrapText="1"/>
      <protection/>
    </xf>
    <xf numFmtId="0" fontId="24" fillId="0" borderId="0" xfId="59" applyFont="1" applyAlignment="1">
      <alignment horizontal="center" vertical="center" wrapText="1"/>
      <protection/>
    </xf>
    <xf numFmtId="0" fontId="24" fillId="0" borderId="23" xfId="59" applyFont="1" applyFill="1" applyBorder="1" applyAlignment="1">
      <alignment horizontal="center" vertical="center" wrapText="1"/>
      <protection/>
    </xf>
    <xf numFmtId="0" fontId="24" fillId="0" borderId="23" xfId="59" applyFont="1" applyFill="1" applyBorder="1" applyAlignment="1">
      <alignment horizontal="center" vertical="center" wrapText="1"/>
      <protection/>
    </xf>
    <xf numFmtId="0" fontId="23" fillId="0" borderId="25" xfId="59" applyFont="1" applyFill="1" applyBorder="1" applyAlignment="1">
      <alignment horizontal="center" vertical="center" wrapText="1"/>
      <protection/>
    </xf>
    <xf numFmtId="0" fontId="53" fillId="0" borderId="26" xfId="59" applyFont="1" applyFill="1" applyBorder="1" applyAlignment="1">
      <alignment vertical="center" wrapText="1"/>
      <protection/>
    </xf>
    <xf numFmtId="2" fontId="31" fillId="0" borderId="27" xfId="59" applyNumberFormat="1" applyFont="1" applyFill="1" applyBorder="1" applyAlignment="1" applyProtection="1">
      <alignment horizontal="center"/>
      <protection locked="0"/>
    </xf>
    <xf numFmtId="2" fontId="21" fillId="0" borderId="28" xfId="59" applyNumberFormat="1" applyFont="1" applyFill="1" applyBorder="1" applyAlignment="1" applyProtection="1">
      <alignment horizontal="center"/>
      <protection locked="0"/>
    </xf>
    <xf numFmtId="0" fontId="53" fillId="0" borderId="29" xfId="59" applyFont="1" applyFill="1" applyBorder="1" applyAlignment="1">
      <alignment vertical="center" wrapText="1"/>
      <protection/>
    </xf>
    <xf numFmtId="2" fontId="23" fillId="0" borderId="0" xfId="59" applyNumberFormat="1" applyFont="1" applyAlignment="1">
      <alignment horizontal="right"/>
      <protection/>
    </xf>
    <xf numFmtId="2" fontId="23" fillId="0" borderId="0" xfId="59" applyNumberFormat="1" applyFont="1" applyAlignment="1">
      <alignment horizontal="left"/>
      <protection/>
    </xf>
    <xf numFmtId="0" fontId="23" fillId="0" borderId="0" xfId="59" applyFont="1" applyAlignment="1">
      <alignment horizontal="left"/>
      <protection/>
    </xf>
    <xf numFmtId="2" fontId="21" fillId="0" borderId="23" xfId="59" applyNumberFormat="1" applyFont="1" applyFill="1" applyBorder="1" applyAlignment="1">
      <alignment horizontal="center" vertical="center"/>
      <protection/>
    </xf>
    <xf numFmtId="2" fontId="21" fillId="0" borderId="30" xfId="59" applyNumberFormat="1" applyFont="1" applyFill="1" applyBorder="1" applyAlignment="1">
      <alignment horizontal="center" vertical="center"/>
      <protection/>
    </xf>
    <xf numFmtId="0" fontId="24" fillId="0" borderId="31" xfId="59" applyFont="1" applyFill="1" applyBorder="1" applyAlignment="1">
      <alignment/>
      <protection/>
    </xf>
    <xf numFmtId="2" fontId="31" fillId="0" borderId="32" xfId="59" applyNumberFormat="1" applyFont="1" applyFill="1" applyBorder="1" applyAlignment="1" applyProtection="1">
      <alignment horizontal="right"/>
      <protection locked="0"/>
    </xf>
    <xf numFmtId="2" fontId="30" fillId="0" borderId="32" xfId="59" applyNumberFormat="1" applyFont="1" applyFill="1" applyBorder="1" applyAlignment="1" applyProtection="1">
      <alignment horizontal="right"/>
      <protection locked="0"/>
    </xf>
    <xf numFmtId="2" fontId="30" fillId="0" borderId="33" xfId="59" applyNumberFormat="1" applyFont="1" applyFill="1" applyBorder="1" applyAlignment="1">
      <alignment horizontal="right"/>
      <protection/>
    </xf>
    <xf numFmtId="2" fontId="24" fillId="0" borderId="0" xfId="59" applyNumberFormat="1" applyFont="1" applyAlignment="1">
      <alignment horizontal="right"/>
      <protection/>
    </xf>
    <xf numFmtId="2" fontId="24" fillId="0" borderId="0" xfId="59" applyNumberFormat="1" applyFont="1" applyAlignment="1">
      <alignment horizontal="left"/>
      <protection/>
    </xf>
    <xf numFmtId="0" fontId="24" fillId="0" borderId="0" xfId="59" applyFont="1" applyAlignment="1">
      <alignment horizontal="left"/>
      <protection/>
    </xf>
    <xf numFmtId="0" fontId="14" fillId="0" borderId="0" xfId="59">
      <alignment/>
      <protection/>
    </xf>
    <xf numFmtId="0" fontId="22" fillId="0" borderId="0" xfId="59" applyFont="1">
      <alignment/>
      <protection/>
    </xf>
    <xf numFmtId="0" fontId="14" fillId="0" borderId="34" xfId="59" applyBorder="1">
      <alignment/>
      <protection/>
    </xf>
    <xf numFmtId="0" fontId="14" fillId="0" borderId="35" xfId="59" applyBorder="1">
      <alignment/>
      <protection/>
    </xf>
    <xf numFmtId="0" fontId="14" fillId="0" borderId="36" xfId="59" applyBorder="1">
      <alignment/>
      <protection/>
    </xf>
    <xf numFmtId="0" fontId="14" fillId="0" borderId="30" xfId="59" applyBorder="1">
      <alignment/>
      <protection/>
    </xf>
    <xf numFmtId="0" fontId="14" fillId="0" borderId="33" xfId="59" applyBorder="1">
      <alignment/>
      <protection/>
    </xf>
    <xf numFmtId="0" fontId="14" fillId="0" borderId="37" xfId="59" applyBorder="1">
      <alignment/>
      <protection/>
    </xf>
    <xf numFmtId="0" fontId="14" fillId="0" borderId="23" xfId="59" applyBorder="1">
      <alignment/>
      <protection/>
    </xf>
    <xf numFmtId="0" fontId="14" fillId="0" borderId="0" xfId="59" applyAlignment="1">
      <alignment wrapText="1"/>
      <protection/>
    </xf>
    <xf numFmtId="0" fontId="38" fillId="0" borderId="0" xfId="59" applyFont="1">
      <alignment/>
      <protection/>
    </xf>
    <xf numFmtId="3" fontId="38" fillId="0" borderId="0" xfId="59" applyNumberFormat="1" applyFont="1">
      <alignment/>
      <protection/>
    </xf>
    <xf numFmtId="3" fontId="14" fillId="0" borderId="0" xfId="59" applyNumberFormat="1" applyAlignment="1">
      <alignment/>
      <protection/>
    </xf>
    <xf numFmtId="3" fontId="14" fillId="0" borderId="0" xfId="59" applyNumberFormat="1">
      <alignment/>
      <protection/>
    </xf>
    <xf numFmtId="0" fontId="21" fillId="0" borderId="0" xfId="59" applyFont="1">
      <alignment/>
      <protection/>
    </xf>
    <xf numFmtId="0" fontId="21" fillId="0" borderId="23" xfId="59" applyFont="1" applyBorder="1" applyAlignment="1">
      <alignment horizontal="center" vertical="center"/>
      <protection/>
    </xf>
    <xf numFmtId="0" fontId="20" fillId="0" borderId="23" xfId="59" applyFont="1" applyBorder="1" applyAlignment="1">
      <alignment horizontal="center" vertical="center"/>
      <protection/>
    </xf>
    <xf numFmtId="3" fontId="38" fillId="0" borderId="23" xfId="59" applyNumberFormat="1" applyFont="1" applyBorder="1" applyAlignment="1">
      <alignment horizontal="center" vertical="center" wrapText="1"/>
      <protection/>
    </xf>
    <xf numFmtId="3" fontId="20" fillId="0" borderId="23" xfId="59" applyNumberFormat="1" applyFont="1" applyBorder="1" applyAlignment="1">
      <alignment horizontal="center" vertical="center"/>
      <protection/>
    </xf>
    <xf numFmtId="3" fontId="20" fillId="24" borderId="23" xfId="59" applyNumberFormat="1" applyFont="1" applyFill="1" applyBorder="1" applyAlignment="1">
      <alignment horizontal="center" vertical="center" shrinkToFit="1"/>
      <protection/>
    </xf>
    <xf numFmtId="0" fontId="14" fillId="0" borderId="0" xfId="59" applyAlignment="1">
      <alignment horizontal="center" vertical="center"/>
      <protection/>
    </xf>
    <xf numFmtId="0" fontId="31" fillId="0" borderId="23" xfId="59" applyFont="1" applyBorder="1" applyAlignment="1">
      <alignment horizontal="center" vertical="center"/>
      <protection/>
    </xf>
    <xf numFmtId="3" fontId="31" fillId="0" borderId="23" xfId="59" applyNumberFormat="1" applyFont="1" applyBorder="1" applyAlignment="1">
      <alignment horizontal="center" vertical="center"/>
      <protection/>
    </xf>
    <xf numFmtId="3" fontId="31" fillId="24" borderId="27" xfId="59" applyNumberFormat="1" applyFont="1" applyFill="1" applyBorder="1" applyAlignment="1">
      <alignment horizontal="center" vertical="center" shrinkToFit="1"/>
      <protection/>
    </xf>
    <xf numFmtId="0" fontId="31" fillId="0" borderId="0" xfId="59" applyFont="1" applyAlignment="1">
      <alignment horizontal="center" vertical="center"/>
      <protection/>
    </xf>
    <xf numFmtId="3" fontId="31" fillId="24" borderId="38" xfId="59" applyNumberFormat="1" applyFont="1" applyFill="1" applyBorder="1" applyAlignment="1" applyProtection="1">
      <alignment horizontal="right" vertical="center"/>
      <protection hidden="1"/>
    </xf>
    <xf numFmtId="0" fontId="31" fillId="0" borderId="0" xfId="59" applyFont="1" applyAlignment="1">
      <alignment horizontal="right" vertical="center"/>
      <protection/>
    </xf>
    <xf numFmtId="0" fontId="31" fillId="0" borderId="0" xfId="59" applyFont="1" applyAlignment="1">
      <alignment vertical="center"/>
      <protection/>
    </xf>
    <xf numFmtId="0" fontId="31" fillId="25" borderId="23" xfId="59" applyFont="1" applyFill="1" applyBorder="1" applyAlignment="1" applyProtection="1">
      <alignment horizontal="left" vertical="center" wrapText="1"/>
      <protection/>
    </xf>
    <xf numFmtId="3" fontId="31" fillId="0" borderId="23" xfId="59" applyNumberFormat="1" applyFont="1" applyFill="1" applyBorder="1" applyAlignment="1" applyProtection="1">
      <alignment horizontal="center" vertical="center"/>
      <protection locked="0"/>
    </xf>
    <xf numFmtId="3" fontId="31" fillId="0" borderId="23" xfId="59" applyNumberFormat="1" applyFont="1" applyFill="1" applyBorder="1" applyAlignment="1" applyProtection="1">
      <alignment horizontal="right" vertical="center"/>
      <protection locked="0"/>
    </xf>
    <xf numFmtId="3" fontId="54" fillId="0" borderId="23" xfId="59" applyNumberFormat="1" applyFont="1" applyFill="1" applyBorder="1" applyAlignment="1" applyProtection="1">
      <alignment horizontal="right" vertical="center"/>
      <protection locked="0"/>
    </xf>
    <xf numFmtId="0" fontId="31" fillId="0" borderId="23" xfId="59" applyFont="1" applyBorder="1" applyAlignment="1" applyProtection="1">
      <alignment horizontal="left" vertical="center" wrapText="1"/>
      <protection/>
    </xf>
    <xf numFmtId="3" fontId="21" fillId="24" borderId="23" xfId="59" applyNumberFormat="1" applyFont="1" applyFill="1" applyBorder="1" applyAlignment="1">
      <alignment vertical="center"/>
      <protection/>
    </xf>
    <xf numFmtId="0" fontId="14" fillId="0" borderId="0" xfId="59" applyAlignment="1">
      <alignment vertical="center"/>
      <protection/>
    </xf>
    <xf numFmtId="0" fontId="38" fillId="0" borderId="0" xfId="59" applyFont="1" applyAlignment="1">
      <alignment vertical="center"/>
      <protection/>
    </xf>
    <xf numFmtId="3" fontId="38" fillId="0" borderId="0" xfId="59" applyNumberFormat="1" applyFont="1" applyAlignment="1">
      <alignment vertical="center"/>
      <protection/>
    </xf>
    <xf numFmtId="3" fontId="38" fillId="0" borderId="0" xfId="59" applyNumberFormat="1" applyFont="1" applyAlignment="1">
      <alignment horizontal="right" vertical="center"/>
      <protection/>
    </xf>
    <xf numFmtId="3" fontId="14" fillId="0" borderId="0" xfId="59" applyNumberFormat="1" applyAlignment="1">
      <alignment horizontal="right" vertical="center"/>
      <protection/>
    </xf>
    <xf numFmtId="0" fontId="14" fillId="0" borderId="0" xfId="59" applyAlignment="1">
      <alignment horizontal="right" vertical="center"/>
      <protection/>
    </xf>
    <xf numFmtId="3" fontId="14" fillId="0" borderId="0" xfId="59" applyNumberFormat="1" applyAlignment="1">
      <alignment vertical="center"/>
      <protection/>
    </xf>
    <xf numFmtId="0" fontId="26" fillId="0" borderId="0" xfId="59" applyFont="1" applyAlignment="1">
      <alignment/>
      <protection/>
    </xf>
    <xf numFmtId="0" fontId="26" fillId="0" borderId="0" xfId="59" applyFont="1">
      <alignment/>
      <protection/>
    </xf>
    <xf numFmtId="0" fontId="24" fillId="0" borderId="0" xfId="59" applyFont="1">
      <alignment/>
      <protection/>
    </xf>
    <xf numFmtId="0" fontId="23" fillId="0" borderId="0" xfId="59" applyFont="1" applyAlignment="1">
      <alignment vertical="center" wrapText="1"/>
      <protection/>
    </xf>
    <xf numFmtId="0" fontId="25" fillId="0" borderId="0" xfId="59" applyFont="1" applyBorder="1" applyAlignment="1">
      <alignment/>
      <protection/>
    </xf>
    <xf numFmtId="0" fontId="28" fillId="0" borderId="0" xfId="59" applyFont="1">
      <alignment/>
      <protection/>
    </xf>
    <xf numFmtId="3" fontId="24" fillId="0" borderId="23" xfId="59" applyNumberFormat="1" applyFont="1" applyBorder="1">
      <alignment/>
      <protection/>
    </xf>
    <xf numFmtId="3" fontId="24" fillId="0" borderId="30" xfId="59" applyNumberFormat="1" applyFont="1" applyBorder="1">
      <alignment/>
      <protection/>
    </xf>
    <xf numFmtId="3" fontId="24" fillId="0" borderId="0" xfId="59" applyNumberFormat="1" applyFont="1">
      <alignment/>
      <protection/>
    </xf>
    <xf numFmtId="0" fontId="24" fillId="26" borderId="29" xfId="59" applyFont="1" applyFill="1" applyBorder="1">
      <alignment/>
      <protection/>
    </xf>
    <xf numFmtId="0" fontId="23" fillId="26" borderId="39" xfId="59" applyFont="1" applyFill="1" applyBorder="1" applyAlignment="1">
      <alignment/>
      <protection/>
    </xf>
    <xf numFmtId="0" fontId="23" fillId="26" borderId="40" xfId="59" applyFont="1" applyFill="1" applyBorder="1" applyAlignment="1">
      <alignment/>
      <protection/>
    </xf>
    <xf numFmtId="0" fontId="23" fillId="26" borderId="41" xfId="59" applyFont="1" applyFill="1" applyBorder="1" applyAlignment="1">
      <alignment/>
      <protection/>
    </xf>
    <xf numFmtId="0" fontId="24" fillId="0" borderId="29" xfId="59" applyFont="1" applyFill="1" applyBorder="1">
      <alignment/>
      <protection/>
    </xf>
    <xf numFmtId="0" fontId="24" fillId="0" borderId="23" xfId="59" applyFont="1" applyFill="1" applyBorder="1">
      <alignment/>
      <protection/>
    </xf>
    <xf numFmtId="3" fontId="23" fillId="0" borderId="23" xfId="59" applyNumberFormat="1" applyFont="1" applyFill="1" applyBorder="1" applyAlignment="1">
      <alignment/>
      <protection/>
    </xf>
    <xf numFmtId="3" fontId="36" fillId="0" borderId="23" xfId="59" applyNumberFormat="1" applyFont="1" applyFill="1" applyBorder="1">
      <alignment/>
      <protection/>
    </xf>
    <xf numFmtId="3" fontId="24" fillId="0" borderId="23" xfId="59" applyNumberFormat="1" applyFont="1" applyFill="1" applyBorder="1">
      <alignment/>
      <protection/>
    </xf>
    <xf numFmtId="3" fontId="24" fillId="0" borderId="30" xfId="59" applyNumberFormat="1" applyFont="1" applyFill="1" applyBorder="1">
      <alignment/>
      <protection/>
    </xf>
    <xf numFmtId="0" fontId="26" fillId="0" borderId="29" xfId="59" applyFont="1" applyFill="1" applyBorder="1">
      <alignment/>
      <protection/>
    </xf>
    <xf numFmtId="0" fontId="26" fillId="0" borderId="23" xfId="59" applyFont="1" applyFill="1" applyBorder="1">
      <alignment/>
      <protection/>
    </xf>
    <xf numFmtId="3" fontId="26" fillId="0" borderId="0" xfId="59" applyNumberFormat="1" applyFont="1">
      <alignment/>
      <protection/>
    </xf>
    <xf numFmtId="0" fontId="23" fillId="0" borderId="29" xfId="59" applyFont="1" applyFill="1" applyBorder="1">
      <alignment/>
      <protection/>
    </xf>
    <xf numFmtId="0" fontId="23" fillId="0" borderId="23" xfId="59" applyFont="1" applyFill="1" applyBorder="1">
      <alignment/>
      <protection/>
    </xf>
    <xf numFmtId="3" fontId="31" fillId="0" borderId="23" xfId="59" applyNumberFormat="1" applyFont="1" applyFill="1" applyBorder="1">
      <alignment/>
      <protection/>
    </xf>
    <xf numFmtId="3" fontId="23" fillId="0" borderId="0" xfId="59" applyNumberFormat="1" applyFont="1">
      <alignment/>
      <protection/>
    </xf>
    <xf numFmtId="0" fontId="23" fillId="0" borderId="0" xfId="59" applyFont="1">
      <alignment/>
      <protection/>
    </xf>
    <xf numFmtId="3" fontId="23" fillId="0" borderId="0" xfId="59" applyNumberFormat="1" applyFont="1" applyFill="1" applyBorder="1" applyAlignment="1">
      <alignment/>
      <protection/>
    </xf>
    <xf numFmtId="3" fontId="36" fillId="0" borderId="0" xfId="59" applyNumberFormat="1" applyFont="1" applyFill="1" applyBorder="1">
      <alignment/>
      <protection/>
    </xf>
    <xf numFmtId="3" fontId="24" fillId="0" borderId="0" xfId="59" applyNumberFormat="1" applyFont="1" applyFill="1" applyBorder="1">
      <alignment/>
      <protection/>
    </xf>
    <xf numFmtId="0" fontId="23" fillId="0" borderId="0" xfId="59" applyFont="1" applyFill="1" applyBorder="1" applyAlignment="1">
      <alignment horizontal="left"/>
      <protection/>
    </xf>
    <xf numFmtId="0" fontId="28" fillId="0" borderId="29" xfId="59" applyFont="1" applyFill="1" applyBorder="1">
      <alignment/>
      <protection/>
    </xf>
    <xf numFmtId="0" fontId="28" fillId="0" borderId="23" xfId="59" applyFont="1" applyFill="1" applyBorder="1">
      <alignment/>
      <protection/>
    </xf>
    <xf numFmtId="3" fontId="28" fillId="0" borderId="0" xfId="59" applyNumberFormat="1" applyFont="1">
      <alignment/>
      <protection/>
    </xf>
    <xf numFmtId="0" fontId="23" fillId="0" borderId="29" xfId="59" applyFont="1" applyFill="1" applyBorder="1" applyAlignment="1">
      <alignment vertical="center"/>
      <protection/>
    </xf>
    <xf numFmtId="0" fontId="23" fillId="0" borderId="23" xfId="59" applyFont="1" applyFill="1" applyBorder="1" applyAlignment="1">
      <alignment horizontal="left"/>
      <protection/>
    </xf>
    <xf numFmtId="3" fontId="23" fillId="0" borderId="0" xfId="59" applyNumberFormat="1" applyFont="1" applyAlignment="1">
      <alignment vertical="center"/>
      <protection/>
    </xf>
    <xf numFmtId="0" fontId="23" fillId="0" borderId="0" xfId="59" applyFont="1" applyAlignment="1">
      <alignment vertical="center"/>
      <protection/>
    </xf>
    <xf numFmtId="0" fontId="24" fillId="0" borderId="29" xfId="59" applyFont="1" applyFill="1" applyBorder="1" applyAlignment="1">
      <alignment vertical="center"/>
      <protection/>
    </xf>
    <xf numFmtId="0" fontId="24" fillId="0" borderId="23" xfId="59" applyFont="1" applyFill="1" applyBorder="1" applyAlignment="1">
      <alignment vertical="center" wrapText="1"/>
      <protection/>
    </xf>
    <xf numFmtId="3" fontId="24" fillId="0" borderId="0" xfId="59" applyNumberFormat="1" applyFont="1" applyAlignment="1">
      <alignment vertical="center"/>
      <protection/>
    </xf>
    <xf numFmtId="0" fontId="24" fillId="0" borderId="0" xfId="59" applyFont="1" applyAlignment="1">
      <alignment vertical="center"/>
      <protection/>
    </xf>
    <xf numFmtId="0" fontId="23" fillId="0" borderId="23" xfId="59" applyFont="1" applyFill="1" applyBorder="1" applyAlignment="1">
      <alignment wrapText="1"/>
      <protection/>
    </xf>
    <xf numFmtId="3" fontId="56" fillId="0" borderId="32" xfId="59" applyNumberFormat="1" applyFont="1" applyFill="1" applyBorder="1" applyAlignment="1">
      <alignment/>
      <protection/>
    </xf>
    <xf numFmtId="3" fontId="57" fillId="0" borderId="32" xfId="59" applyNumberFormat="1" applyFont="1" applyFill="1" applyBorder="1">
      <alignment/>
      <protection/>
    </xf>
    <xf numFmtId="3" fontId="55" fillId="0" borderId="32" xfId="59" applyNumberFormat="1" applyFont="1" applyFill="1" applyBorder="1">
      <alignment/>
      <protection/>
    </xf>
    <xf numFmtId="3" fontId="55" fillId="0" borderId="33" xfId="59" applyNumberFormat="1" applyFont="1" applyFill="1" applyBorder="1">
      <alignment/>
      <protection/>
    </xf>
    <xf numFmtId="3" fontId="31" fillId="0" borderId="23" xfId="59" applyNumberFormat="1" applyFont="1" applyFill="1" applyBorder="1">
      <alignment/>
      <protection/>
    </xf>
    <xf numFmtId="3" fontId="34" fillId="0" borderId="23" xfId="59" applyNumberFormat="1" applyFont="1" applyFill="1" applyBorder="1">
      <alignment/>
      <protection/>
    </xf>
    <xf numFmtId="0" fontId="26" fillId="0" borderId="23" xfId="59" applyFont="1" applyFill="1" applyBorder="1" applyAlignment="1">
      <alignment vertical="center" wrapText="1"/>
      <protection/>
    </xf>
    <xf numFmtId="3" fontId="58" fillId="0" borderId="32" xfId="59" applyNumberFormat="1" applyFont="1" applyFill="1" applyBorder="1">
      <alignment/>
      <protection/>
    </xf>
    <xf numFmtId="3" fontId="59" fillId="0" borderId="32" xfId="59" applyNumberFormat="1" applyFont="1" applyFill="1" applyBorder="1">
      <alignment/>
      <protection/>
    </xf>
    <xf numFmtId="3" fontId="55" fillId="0" borderId="32" xfId="59" applyNumberFormat="1" applyFont="1" applyFill="1" applyBorder="1" applyAlignment="1">
      <alignment horizontal="right"/>
      <protection/>
    </xf>
    <xf numFmtId="3" fontId="23" fillId="0" borderId="0" xfId="59" applyNumberFormat="1" applyFont="1" applyAlignment="1">
      <alignment horizontal="left"/>
      <protection/>
    </xf>
    <xf numFmtId="3" fontId="31" fillId="0" borderId="42" xfId="59" applyNumberFormat="1" applyFont="1" applyFill="1" applyBorder="1">
      <alignment/>
      <protection/>
    </xf>
    <xf numFmtId="3" fontId="30" fillId="0" borderId="42" xfId="59" applyNumberFormat="1" applyFont="1" applyFill="1" applyBorder="1" applyAlignment="1">
      <alignment horizontal="right"/>
      <protection/>
    </xf>
    <xf numFmtId="3" fontId="30" fillId="0" borderId="23" xfId="59" applyNumberFormat="1" applyFont="1" applyBorder="1" applyAlignment="1">
      <alignment horizontal="left"/>
      <protection/>
    </xf>
    <xf numFmtId="3" fontId="60" fillId="0" borderId="23" xfId="59" applyNumberFormat="1" applyFont="1" applyBorder="1" applyAlignment="1">
      <alignment horizontal="left"/>
      <protection/>
    </xf>
    <xf numFmtId="2" fontId="30" fillId="0" borderId="23" xfId="59" applyNumberFormat="1" applyFont="1" applyBorder="1" applyAlignment="1">
      <alignment horizontal="right"/>
      <protection/>
    </xf>
    <xf numFmtId="2" fontId="60" fillId="0" borderId="23" xfId="59" applyNumberFormat="1" applyFont="1" applyBorder="1" applyAlignment="1">
      <alignment horizontal="right"/>
      <protection/>
    </xf>
    <xf numFmtId="3" fontId="24" fillId="24" borderId="23" xfId="59" applyNumberFormat="1" applyFont="1" applyFill="1" applyBorder="1">
      <alignment/>
      <protection/>
    </xf>
    <xf numFmtId="3" fontId="31" fillId="0" borderId="0" xfId="59" applyNumberFormat="1" applyFont="1">
      <alignment/>
      <protection/>
    </xf>
    <xf numFmtId="3" fontId="34" fillId="0" borderId="0" xfId="59" applyNumberFormat="1" applyFont="1">
      <alignment/>
      <protection/>
    </xf>
    <xf numFmtId="3" fontId="36" fillId="0" borderId="0" xfId="59" applyNumberFormat="1" applyFont="1">
      <alignment/>
      <protection/>
    </xf>
    <xf numFmtId="3" fontId="22" fillId="0" borderId="0" xfId="59" applyNumberFormat="1" applyFont="1">
      <alignment/>
      <protection/>
    </xf>
    <xf numFmtId="0" fontId="39" fillId="0" borderId="0" xfId="59" applyFont="1" applyFill="1" applyAlignment="1">
      <alignment horizontal="right" vertical="center"/>
      <protection/>
    </xf>
    <xf numFmtId="0" fontId="24" fillId="0" borderId="0" xfId="59" applyFont="1" applyAlignment="1">
      <alignment/>
      <protection/>
    </xf>
    <xf numFmtId="0" fontId="38" fillId="0" borderId="0" xfId="59" applyFont="1" applyFill="1" applyAlignment="1">
      <alignment vertical="center"/>
      <protection/>
    </xf>
    <xf numFmtId="0" fontId="20" fillId="0" borderId="0" xfId="59" applyFont="1" applyFill="1" applyAlignment="1">
      <alignment horizontal="center" vertical="center"/>
      <protection/>
    </xf>
    <xf numFmtId="0" fontId="20" fillId="0" borderId="0" xfId="59" applyFont="1" applyAlignment="1">
      <alignment/>
      <protection/>
    </xf>
    <xf numFmtId="164" fontId="21" fillId="0" borderId="43" xfId="59" applyNumberFormat="1" applyFont="1" applyBorder="1" applyAlignment="1">
      <alignment vertical="center" wrapText="1"/>
      <protection/>
    </xf>
    <xf numFmtId="164" fontId="21" fillId="0" borderId="44" xfId="59" applyNumberFormat="1" applyFont="1" applyBorder="1" applyAlignment="1">
      <alignment vertical="center" wrapText="1"/>
      <protection/>
    </xf>
    <xf numFmtId="164" fontId="21" fillId="0" borderId="44" xfId="59" applyNumberFormat="1" applyFont="1" applyBorder="1" applyAlignment="1">
      <alignment horizontal="center" vertical="center" textRotation="90"/>
      <protection/>
    </xf>
    <xf numFmtId="164" fontId="21" fillId="0" borderId="37" xfId="59" applyNumberFormat="1" applyFont="1" applyBorder="1" applyAlignment="1">
      <alignment horizontal="center" vertical="center" textRotation="90"/>
      <protection/>
    </xf>
    <xf numFmtId="0" fontId="14" fillId="0" borderId="0" xfId="59" applyFont="1">
      <alignment/>
      <protection/>
    </xf>
    <xf numFmtId="0" fontId="67" fillId="0" borderId="0" xfId="59" applyFont="1">
      <alignment/>
      <protection/>
    </xf>
    <xf numFmtId="3" fontId="14" fillId="0" borderId="45" xfId="59" applyNumberFormat="1" applyFont="1" applyBorder="1">
      <alignment/>
      <protection/>
    </xf>
    <xf numFmtId="3" fontId="20" fillId="0" borderId="23" xfId="59" applyNumberFormat="1" applyFont="1" applyFill="1" applyBorder="1" applyAlignment="1">
      <alignment horizontal="center" vertical="center"/>
      <protection/>
    </xf>
    <xf numFmtId="3" fontId="30" fillId="0" borderId="23" xfId="59" applyNumberFormat="1" applyFont="1" applyFill="1" applyBorder="1" applyAlignment="1">
      <alignment vertical="center"/>
      <protection/>
    </xf>
    <xf numFmtId="3" fontId="67" fillId="0" borderId="0" xfId="59" applyNumberFormat="1" applyFont="1">
      <alignment/>
      <protection/>
    </xf>
    <xf numFmtId="3" fontId="30" fillId="0" borderId="30" xfId="59" applyNumberFormat="1" applyFont="1" applyFill="1" applyBorder="1" applyAlignment="1">
      <alignment vertical="center"/>
      <protection/>
    </xf>
    <xf numFmtId="3" fontId="20" fillId="24" borderId="46" xfId="59" applyNumberFormat="1" applyFont="1" applyFill="1" applyBorder="1" applyAlignment="1">
      <alignment vertical="center"/>
      <protection/>
    </xf>
    <xf numFmtId="3" fontId="61" fillId="24" borderId="23" xfId="59" applyNumberFormat="1" applyFont="1" applyFill="1" applyBorder="1" applyAlignment="1">
      <alignment horizontal="center" vertical="center" wrapText="1"/>
      <protection/>
    </xf>
    <xf numFmtId="3" fontId="30" fillId="24" borderId="23" xfId="59" applyNumberFormat="1" applyFont="1" applyFill="1" applyBorder="1" applyAlignment="1">
      <alignment vertical="center"/>
      <protection/>
    </xf>
    <xf numFmtId="3" fontId="30" fillId="24" borderId="30" xfId="59" applyNumberFormat="1" applyFont="1" applyFill="1" applyBorder="1" applyAlignment="1">
      <alignment vertical="center"/>
      <protection/>
    </xf>
    <xf numFmtId="0" fontId="38" fillId="0" borderId="45" xfId="59" applyFont="1" applyBorder="1" applyAlignment="1">
      <alignment vertical="center"/>
      <protection/>
    </xf>
    <xf numFmtId="3" fontId="21" fillId="0" borderId="0" xfId="59" applyNumberFormat="1" applyFont="1" applyFill="1" applyBorder="1" applyAlignment="1">
      <alignment vertical="center"/>
      <protection/>
    </xf>
    <xf numFmtId="0" fontId="31" fillId="0" borderId="0" xfId="59" applyFont="1" applyBorder="1" applyAlignment="1">
      <alignment vertical="center"/>
      <protection/>
    </xf>
    <xf numFmtId="0" fontId="31" fillId="0" borderId="47" xfId="59" applyFont="1" applyBorder="1" applyAlignment="1">
      <alignment vertical="center"/>
      <protection/>
    </xf>
    <xf numFmtId="164" fontId="21" fillId="0" borderId="46" xfId="59" applyNumberFormat="1" applyFont="1" applyBorder="1" applyAlignment="1">
      <alignment vertical="center" wrapText="1"/>
      <protection/>
    </xf>
    <xf numFmtId="164" fontId="21" fillId="0" borderId="23" xfId="59" applyNumberFormat="1" applyFont="1" applyBorder="1" applyAlignment="1">
      <alignment vertical="center" wrapText="1"/>
      <protection/>
    </xf>
    <xf numFmtId="164" fontId="21" fillId="0" borderId="23" xfId="59" applyNumberFormat="1" applyFont="1" applyBorder="1" applyAlignment="1">
      <alignment horizontal="center" vertical="center" textRotation="90"/>
      <protection/>
    </xf>
    <xf numFmtId="164" fontId="21" fillId="0" borderId="30" xfId="59" applyNumberFormat="1" applyFont="1" applyBorder="1" applyAlignment="1">
      <alignment horizontal="center" vertical="center" textRotation="90"/>
      <protection/>
    </xf>
    <xf numFmtId="3" fontId="20" fillId="24" borderId="48" xfId="59" applyNumberFormat="1" applyFont="1" applyFill="1" applyBorder="1" applyAlignment="1">
      <alignment vertical="center"/>
      <protection/>
    </xf>
    <xf numFmtId="3" fontId="61" fillId="24" borderId="32" xfId="59" applyNumberFormat="1" applyFont="1" applyFill="1" applyBorder="1" applyAlignment="1">
      <alignment horizontal="center" vertical="center" wrapText="1"/>
      <protection/>
    </xf>
    <xf numFmtId="3" fontId="30" fillId="24" borderId="32" xfId="59" applyNumberFormat="1" applyFont="1" applyFill="1" applyBorder="1" applyAlignment="1">
      <alignment vertical="center"/>
      <protection/>
    </xf>
    <xf numFmtId="3" fontId="30" fillId="24" borderId="33" xfId="59" applyNumberFormat="1" applyFont="1" applyFill="1" applyBorder="1" applyAlignment="1">
      <alignment vertical="center"/>
      <protection/>
    </xf>
    <xf numFmtId="0" fontId="38" fillId="0" borderId="49" xfId="59" applyFont="1" applyBorder="1">
      <alignment/>
      <protection/>
    </xf>
    <xf numFmtId="0" fontId="38" fillId="0" borderId="0" xfId="59" applyFont="1" applyBorder="1">
      <alignment/>
      <protection/>
    </xf>
    <xf numFmtId="0" fontId="31" fillId="0" borderId="0" xfId="59" applyFont="1">
      <alignment/>
      <protection/>
    </xf>
    <xf numFmtId="0" fontId="68" fillId="0" borderId="0" xfId="59" applyFont="1" applyAlignment="1">
      <alignment vertical="center"/>
      <protection/>
    </xf>
    <xf numFmtId="3" fontId="67" fillId="0" borderId="0" xfId="59" applyNumberFormat="1" applyFont="1" applyAlignment="1">
      <alignment vertical="center"/>
      <protection/>
    </xf>
    <xf numFmtId="0" fontId="0" fillId="0" borderId="0" xfId="56">
      <alignment/>
      <protection/>
    </xf>
    <xf numFmtId="0" fontId="51" fillId="0" borderId="0" xfId="56" applyFont="1" applyAlignment="1">
      <alignment/>
      <protection/>
    </xf>
    <xf numFmtId="0" fontId="62" fillId="0" borderId="0" xfId="56" applyFont="1" applyAlignment="1">
      <alignment/>
      <protection/>
    </xf>
    <xf numFmtId="0" fontId="0" fillId="0" borderId="0" xfId="56" applyAlignment="1">
      <alignment/>
      <protection/>
    </xf>
    <xf numFmtId="0" fontId="51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Alignment="1">
      <alignment horizontal="right"/>
      <protection/>
    </xf>
    <xf numFmtId="0" fontId="51" fillId="27" borderId="50" xfId="56" applyFont="1" applyFill="1" applyBorder="1" applyAlignment="1">
      <alignment horizontal="center" vertical="center" wrapText="1"/>
      <protection/>
    </xf>
    <xf numFmtId="0" fontId="62" fillId="0" borderId="51" xfId="56" applyFont="1" applyBorder="1" applyAlignment="1">
      <alignment vertical="center" wrapText="1"/>
      <protection/>
    </xf>
    <xf numFmtId="3" fontId="14" fillId="28" borderId="50" xfId="56" applyNumberFormat="1" applyFont="1" applyFill="1" applyBorder="1" applyAlignment="1">
      <alignment vertical="center" wrapText="1"/>
      <protection/>
    </xf>
    <xf numFmtId="3" fontId="14" fillId="0" borderId="50" xfId="56" applyNumberFormat="1" applyFont="1" applyBorder="1" applyAlignment="1">
      <alignment vertical="center" wrapText="1"/>
      <protection/>
    </xf>
    <xf numFmtId="3" fontId="14" fillId="0" borderId="52" xfId="56" applyNumberFormat="1" applyFont="1" applyFill="1" applyBorder="1" applyAlignment="1">
      <alignment vertical="center" wrapText="1"/>
      <protection/>
    </xf>
    <xf numFmtId="49" fontId="62" fillId="0" borderId="51" xfId="56" applyNumberFormat="1" applyFont="1" applyBorder="1" applyAlignment="1">
      <alignment vertical="center" wrapText="1"/>
      <protection/>
    </xf>
    <xf numFmtId="0" fontId="51" fillId="28" borderId="53" xfId="56" applyFont="1" applyFill="1" applyBorder="1" applyAlignment="1">
      <alignment vertical="center" wrapText="1"/>
      <protection/>
    </xf>
    <xf numFmtId="3" fontId="21" fillId="28" borderId="54" xfId="56" applyNumberFormat="1" applyFont="1" applyFill="1" applyBorder="1" applyAlignment="1">
      <alignment vertical="center" wrapText="1"/>
      <protection/>
    </xf>
    <xf numFmtId="3" fontId="21" fillId="28" borderId="55" xfId="56" applyNumberFormat="1" applyFont="1" applyFill="1" applyBorder="1" applyAlignment="1">
      <alignment vertical="center" wrapText="1"/>
      <protection/>
    </xf>
    <xf numFmtId="3" fontId="0" fillId="0" borderId="0" xfId="56" applyNumberFormat="1">
      <alignment/>
      <protection/>
    </xf>
    <xf numFmtId="0" fontId="0" fillId="0" borderId="56" xfId="56" applyBorder="1" applyAlignment="1">
      <alignment vertical="center" wrapText="1"/>
      <protection/>
    </xf>
    <xf numFmtId="3" fontId="0" fillId="0" borderId="57" xfId="56" applyNumberFormat="1" applyBorder="1" applyAlignment="1">
      <alignment vertical="center" wrapText="1"/>
      <protection/>
    </xf>
    <xf numFmtId="3" fontId="0" fillId="0" borderId="57" xfId="56" applyNumberFormat="1" applyBorder="1">
      <alignment/>
      <protection/>
    </xf>
    <xf numFmtId="3" fontId="0" fillId="0" borderId="58" xfId="56" applyNumberFormat="1" applyBorder="1">
      <alignment/>
      <protection/>
    </xf>
    <xf numFmtId="0" fontId="41" fillId="0" borderId="23" xfId="58" applyFont="1" applyBorder="1" applyAlignment="1">
      <alignment vertical="center"/>
      <protection/>
    </xf>
    <xf numFmtId="0" fontId="41" fillId="0" borderId="23" xfId="58" applyFont="1" applyFill="1" applyBorder="1" applyAlignment="1" applyProtection="1">
      <alignment horizontal="right" vertical="center"/>
      <protection locked="0"/>
    </xf>
    <xf numFmtId="3" fontId="30" fillId="4" borderId="18" xfId="58" applyNumberFormat="1" applyFont="1" applyFill="1" applyBorder="1">
      <alignment/>
      <protection/>
    </xf>
    <xf numFmtId="3" fontId="69" fillId="7" borderId="11" xfId="58" applyNumberFormat="1" applyFont="1" applyFill="1" applyBorder="1">
      <alignment/>
      <protection/>
    </xf>
    <xf numFmtId="0" fontId="52" fillId="0" borderId="11" xfId="58" applyFont="1" applyFill="1" applyBorder="1" applyAlignment="1" applyProtection="1">
      <alignment horizontal="left" vertical="center"/>
      <protection locked="0"/>
    </xf>
    <xf numFmtId="3" fontId="14" fillId="0" borderId="0" xfId="58" applyNumberFormat="1">
      <alignment/>
      <protection/>
    </xf>
    <xf numFmtId="3" fontId="70" fillId="7" borderId="12" xfId="57" applyNumberFormat="1" applyFont="1" applyFill="1" applyBorder="1" applyAlignment="1">
      <alignment/>
      <protection/>
    </xf>
    <xf numFmtId="3" fontId="71" fillId="7" borderId="11" xfId="57" applyNumberFormat="1" applyFont="1" applyFill="1" applyBorder="1">
      <alignment/>
      <protection/>
    </xf>
    <xf numFmtId="3" fontId="14" fillId="0" borderId="11" xfId="57" applyNumberFormat="1" applyFont="1" applyBorder="1" applyAlignment="1" applyProtection="1">
      <alignment horizontal="left" vertical="center"/>
      <protection hidden="1"/>
    </xf>
    <xf numFmtId="3" fontId="14" fillId="0" borderId="11" xfId="57" applyNumberFormat="1" applyFont="1" applyBorder="1" applyAlignment="1" applyProtection="1">
      <alignment horizontal="right" vertical="center"/>
      <protection hidden="1"/>
    </xf>
    <xf numFmtId="3" fontId="21" fillId="4" borderId="11" xfId="57" applyNumberFormat="1" applyFont="1" applyFill="1" applyBorder="1">
      <alignment/>
      <protection/>
    </xf>
    <xf numFmtId="0" fontId="14" fillId="0" borderId="39" xfId="59" applyBorder="1" applyAlignment="1">
      <alignment horizontal="left"/>
      <protection/>
    </xf>
    <xf numFmtId="0" fontId="14" fillId="0" borderId="40" xfId="59" applyBorder="1" applyAlignment="1">
      <alignment horizontal="left"/>
      <protection/>
    </xf>
    <xf numFmtId="0" fontId="14" fillId="0" borderId="59" xfId="59" applyBorder="1" applyAlignment="1">
      <alignment horizontal="left"/>
      <protection/>
    </xf>
    <xf numFmtId="0" fontId="21" fillId="0" borderId="39" xfId="59" applyFont="1" applyBorder="1" applyAlignment="1">
      <alignment horizontal="left"/>
      <protection/>
    </xf>
    <xf numFmtId="0" fontId="21" fillId="0" borderId="40" xfId="59" applyFont="1" applyBorder="1" applyAlignment="1">
      <alignment horizontal="left"/>
      <protection/>
    </xf>
    <xf numFmtId="0" fontId="21" fillId="0" borderId="59" xfId="59" applyFont="1" applyBorder="1" applyAlignment="1">
      <alignment horizontal="left"/>
      <protection/>
    </xf>
    <xf numFmtId="0" fontId="14" fillId="0" borderId="23" xfId="59" applyBorder="1" applyAlignment="1">
      <alignment horizontal="left" vertical="top"/>
      <protection/>
    </xf>
    <xf numFmtId="0" fontId="14" fillId="0" borderId="60" xfId="59" applyBorder="1" applyAlignment="1">
      <alignment horizontal="left" vertical="top"/>
      <protection/>
    </xf>
    <xf numFmtId="0" fontId="14" fillId="0" borderId="61" xfId="59" applyBorder="1" applyAlignment="1">
      <alignment horizontal="left" vertical="top"/>
      <protection/>
    </xf>
    <xf numFmtId="0" fontId="14" fillId="0" borderId="45" xfId="59" applyBorder="1" applyAlignment="1">
      <alignment horizontal="left" vertical="top"/>
      <protection/>
    </xf>
    <xf numFmtId="0" fontId="14" fillId="0" borderId="62" xfId="59" applyBorder="1" applyAlignment="1">
      <alignment horizontal="left" vertical="top"/>
      <protection/>
    </xf>
    <xf numFmtId="0" fontId="14" fillId="0" borderId="63" xfId="59" applyBorder="1" applyAlignment="1">
      <alignment horizontal="left" vertical="top"/>
      <protection/>
    </xf>
    <xf numFmtId="0" fontId="14" fillId="0" borderId="64" xfId="59" applyBorder="1" applyAlignment="1">
      <alignment horizontal="left" vertical="top"/>
      <protection/>
    </xf>
    <xf numFmtId="0" fontId="14" fillId="0" borderId="65" xfId="59" applyBorder="1" applyAlignment="1">
      <alignment horizontal="left" vertical="top"/>
      <protection/>
    </xf>
    <xf numFmtId="0" fontId="14" fillId="0" borderId="66" xfId="59" applyBorder="1" applyAlignment="1">
      <alignment horizontal="left" vertical="top"/>
      <protection/>
    </xf>
    <xf numFmtId="0" fontId="14" fillId="0" borderId="67" xfId="59" applyBorder="1" applyAlignment="1">
      <alignment horizontal="left" vertical="top"/>
      <protection/>
    </xf>
    <xf numFmtId="0" fontId="14" fillId="0" borderId="44" xfId="59" applyBorder="1" applyAlignment="1">
      <alignment horizontal="left" vertical="top"/>
      <protection/>
    </xf>
    <xf numFmtId="0" fontId="20" fillId="0" borderId="0" xfId="59" applyFont="1" applyAlignment="1">
      <alignment horizontal="center"/>
      <protection/>
    </xf>
    <xf numFmtId="0" fontId="26" fillId="0" borderId="0" xfId="58" applyFont="1" applyAlignment="1">
      <alignment horizontal="right"/>
      <protection/>
    </xf>
    <xf numFmtId="0" fontId="19" fillId="0" borderId="0" xfId="59" applyFont="1" applyAlignment="1">
      <alignment horizontal="center"/>
      <protection/>
    </xf>
    <xf numFmtId="0" fontId="20" fillId="0" borderId="27" xfId="59" applyFont="1" applyBorder="1" applyAlignment="1">
      <alignment horizontal="center"/>
      <protection/>
    </xf>
    <xf numFmtId="0" fontId="14" fillId="0" borderId="68" xfId="59" applyBorder="1" applyAlignment="1">
      <alignment horizontal="center" vertical="top"/>
      <protection/>
    </xf>
    <xf numFmtId="0" fontId="14" fillId="0" borderId="69" xfId="59" applyBorder="1" applyAlignment="1">
      <alignment horizontal="center" vertical="top"/>
      <protection/>
    </xf>
    <xf numFmtId="0" fontId="14" fillId="0" borderId="42" xfId="59" applyBorder="1" applyAlignment="1">
      <alignment horizontal="center" vertical="top"/>
      <protection/>
    </xf>
    <xf numFmtId="0" fontId="14" fillId="0" borderId="24" xfId="59" applyBorder="1" applyAlignment="1">
      <alignment horizontal="left"/>
      <protection/>
    </xf>
    <xf numFmtId="0" fontId="14" fillId="0" borderId="25" xfId="59" applyBorder="1" applyAlignment="1">
      <alignment horizontal="left"/>
      <protection/>
    </xf>
    <xf numFmtId="0" fontId="14" fillId="0" borderId="27" xfId="59" applyBorder="1" applyAlignment="1">
      <alignment horizontal="center" vertical="top"/>
      <protection/>
    </xf>
    <xf numFmtId="0" fontId="14" fillId="0" borderId="70" xfId="59" applyBorder="1" applyAlignment="1">
      <alignment horizontal="center" vertical="top"/>
      <protection/>
    </xf>
    <xf numFmtId="0" fontId="14" fillId="0" borderId="28" xfId="59" applyBorder="1" applyAlignment="1">
      <alignment horizontal="left"/>
      <protection/>
    </xf>
    <xf numFmtId="0" fontId="19" fillId="0" borderId="0" xfId="57" applyFont="1" applyBorder="1" applyAlignment="1">
      <alignment horizontal="center" wrapText="1"/>
      <protection/>
    </xf>
    <xf numFmtId="0" fontId="24" fillId="0" borderId="11" xfId="57" applyFont="1" applyBorder="1" applyAlignment="1">
      <alignment horizontal="center" vertical="center" wrapText="1"/>
      <protection/>
    </xf>
    <xf numFmtId="0" fontId="24" fillId="0" borderId="14" xfId="57" applyFont="1" applyBorder="1" applyAlignment="1">
      <alignment horizontal="center" vertical="center" wrapText="1"/>
      <protection/>
    </xf>
    <xf numFmtId="0" fontId="35" fillId="0" borderId="11" xfId="57" applyFont="1" applyBorder="1" applyAlignment="1">
      <alignment horizontal="center" vertical="center" wrapText="1"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21" fillId="0" borderId="11" xfId="57" applyFont="1" applyBorder="1" applyAlignment="1">
      <alignment horizontal="center"/>
      <protection/>
    </xf>
    <xf numFmtId="0" fontId="23" fillId="22" borderId="13" xfId="57" applyFont="1" applyFill="1" applyBorder="1" applyAlignment="1">
      <alignment horizontal="left"/>
      <protection/>
    </xf>
    <xf numFmtId="0" fontId="37" fillId="7" borderId="11" xfId="57" applyFont="1" applyFill="1" applyBorder="1" applyAlignment="1">
      <alignment horizontal="left"/>
      <protection/>
    </xf>
    <xf numFmtId="0" fontId="23" fillId="22" borderId="11" xfId="57" applyFont="1" applyFill="1" applyBorder="1" applyAlignment="1">
      <alignment horizontal="left"/>
      <protection/>
    </xf>
    <xf numFmtId="0" fontId="24" fillId="0" borderId="11" xfId="57" applyFont="1" applyBorder="1" applyAlignment="1">
      <alignment horizontal="left"/>
      <protection/>
    </xf>
    <xf numFmtId="0" fontId="26" fillId="0" borderId="0" xfId="57" applyFont="1" applyAlignment="1">
      <alignment horizontal="center"/>
      <protection/>
    </xf>
    <xf numFmtId="0" fontId="24" fillId="0" borderId="11" xfId="57" applyFont="1" applyBorder="1" applyAlignment="1">
      <alignment horizontal="center"/>
      <protection/>
    </xf>
    <xf numFmtId="0" fontId="26" fillId="0" borderId="0" xfId="57" applyFont="1" applyAlignment="1">
      <alignment horizontal="right"/>
      <protection/>
    </xf>
    <xf numFmtId="0" fontId="20" fillId="0" borderId="0" xfId="58" applyFont="1" applyBorder="1" applyAlignment="1">
      <alignment horizontal="center" vertical="center" wrapText="1"/>
      <protection/>
    </xf>
    <xf numFmtId="0" fontId="20" fillId="0" borderId="0" xfId="58" applyFont="1" applyBorder="1" applyAlignment="1">
      <alignment horizontal="center" vertical="center"/>
      <protection/>
    </xf>
    <xf numFmtId="0" fontId="41" fillId="0" borderId="20" xfId="58" applyFont="1" applyBorder="1" applyAlignment="1">
      <alignment horizontal="center" vertical="center"/>
      <protection/>
    </xf>
    <xf numFmtId="3" fontId="14" fillId="0" borderId="0" xfId="57" applyNumberFormat="1" applyFont="1" applyBorder="1" applyAlignment="1">
      <alignment horizontal="right"/>
      <protection/>
    </xf>
    <xf numFmtId="3" fontId="21" fillId="0" borderId="0" xfId="57" applyNumberFormat="1" applyFont="1" applyBorder="1" applyAlignment="1">
      <alignment horizontal="center" wrapText="1"/>
      <protection/>
    </xf>
    <xf numFmtId="3" fontId="21" fillId="0" borderId="0" xfId="57" applyNumberFormat="1" applyFont="1" applyBorder="1" applyAlignment="1">
      <alignment horizontal="center"/>
      <protection/>
    </xf>
    <xf numFmtId="3" fontId="21" fillId="4" borderId="11" xfId="57" applyNumberFormat="1" applyFont="1" applyFill="1" applyBorder="1" applyAlignment="1">
      <alignment horizontal="left" vertical="center"/>
      <protection/>
    </xf>
    <xf numFmtId="3" fontId="24" fillId="0" borderId="0" xfId="57" applyNumberFormat="1" applyFont="1" applyBorder="1" applyAlignment="1">
      <alignment horizontal="right"/>
      <protection/>
    </xf>
    <xf numFmtId="3" fontId="21" fillId="0" borderId="11" xfId="57" applyNumberFormat="1" applyFont="1" applyBorder="1" applyAlignment="1">
      <alignment horizontal="center" vertical="center" wrapText="1"/>
      <protection/>
    </xf>
    <xf numFmtId="3" fontId="21" fillId="0" borderId="11" xfId="57" applyNumberFormat="1" applyFont="1" applyBorder="1" applyAlignment="1">
      <alignment horizontal="center" vertical="center"/>
      <protection/>
    </xf>
    <xf numFmtId="0" fontId="21" fillId="0" borderId="11" xfId="57" applyFont="1" applyBorder="1" applyAlignment="1">
      <alignment horizontal="center" vertical="center"/>
      <protection/>
    </xf>
    <xf numFmtId="0" fontId="20" fillId="24" borderId="39" xfId="59" applyFont="1" applyFill="1" applyBorder="1" applyAlignment="1">
      <alignment horizontal="center" vertical="center"/>
      <protection/>
    </xf>
    <xf numFmtId="0" fontId="20" fillId="24" borderId="40" xfId="59" applyFont="1" applyFill="1" applyBorder="1" applyAlignment="1">
      <alignment horizontal="center" vertical="center"/>
      <protection/>
    </xf>
    <xf numFmtId="0" fontId="20" fillId="24" borderId="59" xfId="59" applyFont="1" applyFill="1" applyBorder="1" applyAlignment="1">
      <alignment horizontal="center" vertical="center"/>
      <protection/>
    </xf>
    <xf numFmtId="0" fontId="20" fillId="0" borderId="0" xfId="59" applyFont="1" applyAlignment="1">
      <alignment horizontal="center"/>
      <protection/>
    </xf>
    <xf numFmtId="3" fontId="38" fillId="0" borderId="0" xfId="59" applyNumberFormat="1" applyFont="1" applyBorder="1" applyAlignment="1">
      <alignment horizontal="right"/>
      <protection/>
    </xf>
    <xf numFmtId="0" fontId="30" fillId="27" borderId="39" xfId="59" applyFont="1" applyFill="1" applyBorder="1" applyAlignment="1">
      <alignment horizontal="center" vertical="center"/>
      <protection/>
    </xf>
    <xf numFmtId="0" fontId="30" fillId="27" borderId="40" xfId="59" applyFont="1" applyFill="1" applyBorder="1" applyAlignment="1">
      <alignment horizontal="center" vertical="center"/>
      <protection/>
    </xf>
    <xf numFmtId="0" fontId="30" fillId="27" borderId="41" xfId="59" applyFont="1" applyFill="1" applyBorder="1" applyAlignment="1">
      <alignment horizontal="center" vertical="center"/>
      <protection/>
    </xf>
    <xf numFmtId="0" fontId="31" fillId="25" borderId="27" xfId="59" applyFont="1" applyFill="1" applyBorder="1" applyAlignment="1" applyProtection="1">
      <alignment horizontal="center" vertical="center"/>
      <protection locked="0"/>
    </xf>
    <xf numFmtId="0" fontId="31" fillId="25" borderId="42" xfId="59" applyFont="1" applyFill="1" applyBorder="1" applyAlignment="1" applyProtection="1">
      <alignment horizontal="center" vertical="center"/>
      <protection locked="0"/>
    </xf>
    <xf numFmtId="0" fontId="31" fillId="0" borderId="39" xfId="59" applyFont="1" applyFill="1" applyBorder="1" applyAlignment="1" applyProtection="1">
      <alignment horizontal="center" vertical="center" wrapText="1"/>
      <protection locked="0"/>
    </xf>
    <xf numFmtId="0" fontId="31" fillId="0" borderId="59" xfId="59" applyFont="1" applyFill="1" applyBorder="1" applyAlignment="1" applyProtection="1">
      <alignment horizontal="center" vertical="center" wrapText="1"/>
      <protection locked="0"/>
    </xf>
    <xf numFmtId="0" fontId="31" fillId="0" borderId="39" xfId="59" applyFont="1" applyBorder="1" applyAlignment="1" applyProtection="1">
      <alignment horizontal="center" vertical="center" wrapText="1"/>
      <protection/>
    </xf>
    <xf numFmtId="0" fontId="31" fillId="0" borderId="59" xfId="59" applyFont="1" applyBorder="1" applyAlignment="1" applyProtection="1">
      <alignment horizontal="center" vertical="center" wrapText="1"/>
      <protection/>
    </xf>
    <xf numFmtId="0" fontId="31" fillId="0" borderId="27" xfId="59" applyFont="1" applyFill="1" applyBorder="1" applyAlignment="1" applyProtection="1">
      <alignment horizontal="center" vertical="center"/>
      <protection locked="0"/>
    </xf>
    <xf numFmtId="0" fontId="31" fillId="0" borderId="42" xfId="59" applyFont="1" applyFill="1" applyBorder="1" applyAlignment="1" applyProtection="1">
      <alignment horizontal="center" vertical="center"/>
      <protection locked="0"/>
    </xf>
    <xf numFmtId="3" fontId="31" fillId="0" borderId="23" xfId="59" applyNumberFormat="1" applyFont="1" applyFill="1" applyBorder="1" applyAlignment="1" applyProtection="1">
      <alignment horizontal="center" vertical="center"/>
      <protection/>
    </xf>
    <xf numFmtId="0" fontId="55" fillId="0" borderId="31" xfId="59" applyFont="1" applyFill="1" applyBorder="1" applyAlignment="1">
      <alignment horizontal="left"/>
      <protection/>
    </xf>
    <xf numFmtId="0" fontId="55" fillId="0" borderId="32" xfId="59" applyFont="1" applyFill="1" applyBorder="1" applyAlignment="1">
      <alignment horizontal="left"/>
      <protection/>
    </xf>
    <xf numFmtId="0" fontId="23" fillId="0" borderId="71" xfId="59" applyFont="1" applyFill="1" applyBorder="1" applyAlignment="1">
      <alignment horizontal="left"/>
      <protection/>
    </xf>
    <xf numFmtId="0" fontId="23" fillId="0" borderId="72" xfId="59" applyFont="1" applyFill="1" applyBorder="1" applyAlignment="1">
      <alignment horizontal="left"/>
      <protection/>
    </xf>
    <xf numFmtId="0" fontId="23" fillId="0" borderId="39" xfId="59" applyFont="1" applyBorder="1" applyAlignment="1">
      <alignment horizontal="center"/>
      <protection/>
    </xf>
    <xf numFmtId="0" fontId="23" fillId="0" borderId="59" xfId="59" applyFont="1" applyBorder="1" applyAlignment="1">
      <alignment horizontal="center"/>
      <protection/>
    </xf>
    <xf numFmtId="0" fontId="23" fillId="0" borderId="23" xfId="59" applyFont="1" applyBorder="1" applyAlignment="1">
      <alignment horizontal="left"/>
      <protection/>
    </xf>
    <xf numFmtId="0" fontId="24" fillId="0" borderId="23" xfId="59" applyFont="1" applyBorder="1" applyAlignment="1">
      <alignment horizontal="left"/>
      <protection/>
    </xf>
    <xf numFmtId="0" fontId="23" fillId="0" borderId="23" xfId="59" applyFont="1" applyFill="1" applyBorder="1" applyAlignment="1">
      <alignment horizontal="left"/>
      <protection/>
    </xf>
    <xf numFmtId="0" fontId="23" fillId="0" borderId="29" xfId="59" applyFont="1" applyFill="1" applyBorder="1" applyAlignment="1">
      <alignment horizontal="center"/>
      <protection/>
    </xf>
    <xf numFmtId="0" fontId="23" fillId="0" borderId="23" xfId="59" applyFont="1" applyFill="1" applyBorder="1" applyAlignment="1">
      <alignment horizontal="left" vertical="center" wrapText="1"/>
      <protection/>
    </xf>
    <xf numFmtId="0" fontId="24" fillId="0" borderId="29" xfId="59" applyFont="1" applyFill="1" applyBorder="1" applyAlignment="1">
      <alignment horizontal="center" vertical="center"/>
      <protection/>
    </xf>
    <xf numFmtId="0" fontId="24" fillId="0" borderId="29" xfId="59" applyFont="1" applyFill="1" applyBorder="1" applyAlignment="1">
      <alignment horizontal="center"/>
      <protection/>
    </xf>
    <xf numFmtId="0" fontId="30" fillId="0" borderId="44" xfId="59" applyFont="1" applyBorder="1" applyAlignment="1">
      <alignment horizontal="center" vertical="center" wrapText="1"/>
      <protection/>
    </xf>
    <xf numFmtId="0" fontId="30" fillId="0" borderId="23" xfId="59" applyFont="1" applyBorder="1" applyAlignment="1">
      <alignment horizontal="center" vertical="center" wrapText="1"/>
      <protection/>
    </xf>
    <xf numFmtId="0" fontId="30" fillId="0" borderId="37" xfId="59" applyFont="1" applyBorder="1" applyAlignment="1">
      <alignment horizontal="center" vertical="center" wrapText="1"/>
      <protection/>
    </xf>
    <xf numFmtId="0" fontId="30" fillId="0" borderId="30" xfId="59" applyFont="1" applyBorder="1" applyAlignment="1">
      <alignment horizontal="center" vertical="center" wrapText="1"/>
      <protection/>
    </xf>
    <xf numFmtId="0" fontId="21" fillId="0" borderId="29" xfId="59" applyFont="1" applyBorder="1" applyAlignment="1">
      <alignment horizontal="center"/>
      <protection/>
    </xf>
    <xf numFmtId="0" fontId="21" fillId="0" borderId="23" xfId="59" applyFont="1" applyBorder="1" applyAlignment="1">
      <alignment horizontal="center"/>
      <protection/>
    </xf>
    <xf numFmtId="0" fontId="24" fillId="0" borderId="23" xfId="59" applyFont="1" applyFill="1" applyBorder="1" applyAlignment="1">
      <alignment horizontal="left"/>
      <protection/>
    </xf>
    <xf numFmtId="0" fontId="23" fillId="0" borderId="0" xfId="59" applyFont="1" applyFill="1" applyBorder="1" applyAlignment="1">
      <alignment horizontal="left"/>
      <protection/>
    </xf>
    <xf numFmtId="0" fontId="24" fillId="0" borderId="73" xfId="59" applyFont="1" applyBorder="1" applyAlignment="1">
      <alignment horizontal="center" vertical="center" wrapText="1"/>
      <protection/>
    </xf>
    <xf numFmtId="0" fontId="24" fillId="0" borderId="44" xfId="59" applyFont="1" applyBorder="1" applyAlignment="1">
      <alignment horizontal="center" vertical="center" wrapText="1"/>
      <protection/>
    </xf>
    <xf numFmtId="0" fontId="24" fillId="0" borderId="29" xfId="59" applyFont="1" applyBorder="1" applyAlignment="1">
      <alignment horizontal="center" vertical="center" wrapText="1"/>
      <protection/>
    </xf>
    <xf numFmtId="0" fontId="24" fillId="0" borderId="23" xfId="59" applyFont="1" applyBorder="1" applyAlignment="1">
      <alignment horizontal="center" vertical="center" wrapText="1"/>
      <protection/>
    </xf>
    <xf numFmtId="0" fontId="35" fillId="0" borderId="44" xfId="59" applyFont="1" applyBorder="1" applyAlignment="1">
      <alignment horizontal="center" vertical="center" wrapText="1"/>
      <protection/>
    </xf>
    <xf numFmtId="0" fontId="35" fillId="0" borderId="23" xfId="59" applyFont="1" applyBorder="1" applyAlignment="1">
      <alignment horizontal="center" vertical="center" wrapText="1"/>
      <protection/>
    </xf>
    <xf numFmtId="0" fontId="19" fillId="0" borderId="0" xfId="59" applyFont="1" applyAlignment="1">
      <alignment horizontal="center" vertical="center" wrapText="1"/>
      <protection/>
    </xf>
    <xf numFmtId="0" fontId="23" fillId="0" borderId="11" xfId="57" applyFont="1" applyBorder="1" applyAlignment="1">
      <alignment horizontal="center" vertical="center" wrapText="1"/>
      <protection/>
    </xf>
    <xf numFmtId="0" fontId="23" fillId="22" borderId="11" xfId="57" applyFont="1" applyFill="1" applyBorder="1" applyAlignment="1">
      <alignment/>
      <protection/>
    </xf>
    <xf numFmtId="0" fontId="24" fillId="0" borderId="11" xfId="57" applyFont="1" applyBorder="1" applyAlignment="1">
      <alignment/>
      <protection/>
    </xf>
    <xf numFmtId="0" fontId="23" fillId="4" borderId="11" xfId="57" applyFont="1" applyFill="1" applyBorder="1" applyAlignment="1">
      <alignment/>
      <protection/>
    </xf>
    <xf numFmtId="3" fontId="31" fillId="4" borderId="11" xfId="57" applyNumberFormat="1" applyFont="1" applyFill="1" applyBorder="1" applyAlignment="1">
      <alignment horizontal="center"/>
      <protection/>
    </xf>
    <xf numFmtId="0" fontId="21" fillId="7" borderId="11" xfId="57" applyFont="1" applyFill="1" applyBorder="1" applyAlignment="1">
      <alignment horizontal="center"/>
      <protection/>
    </xf>
    <xf numFmtId="0" fontId="45" fillId="0" borderId="0" xfId="57" applyFont="1" applyFill="1" applyBorder="1" applyAlignment="1">
      <alignment horizontal="left"/>
      <protection/>
    </xf>
    <xf numFmtId="0" fontId="45" fillId="0" borderId="0" xfId="57" applyFont="1" applyFill="1" applyBorder="1" applyAlignment="1">
      <alignment horizontal="center"/>
      <protection/>
    </xf>
    <xf numFmtId="3" fontId="31" fillId="4" borderId="11" xfId="57" applyNumberFormat="1" applyFont="1" applyFill="1" applyBorder="1" applyAlignment="1">
      <alignment/>
      <protection/>
    </xf>
    <xf numFmtId="0" fontId="23" fillId="0" borderId="39" xfId="59" applyFont="1" applyFill="1" applyBorder="1" applyAlignment="1">
      <alignment horizontal="center" vertical="center" wrapText="1"/>
      <protection/>
    </xf>
    <xf numFmtId="0" fontId="23" fillId="0" borderId="40" xfId="59" applyFont="1" applyFill="1" applyBorder="1" applyAlignment="1">
      <alignment horizontal="center" vertical="center" wrapText="1"/>
      <protection/>
    </xf>
    <xf numFmtId="0" fontId="23" fillId="0" borderId="59" xfId="59" applyFont="1" applyFill="1" applyBorder="1" applyAlignment="1">
      <alignment horizontal="center" vertical="center" wrapText="1"/>
      <protection/>
    </xf>
    <xf numFmtId="0" fontId="53" fillId="0" borderId="74" xfId="59" applyFont="1" applyFill="1" applyBorder="1" applyAlignment="1">
      <alignment horizontal="center" vertical="center" wrapText="1"/>
      <protection/>
    </xf>
    <xf numFmtId="0" fontId="53" fillId="0" borderId="26" xfId="59" applyFont="1" applyFill="1" applyBorder="1" applyAlignment="1">
      <alignment horizontal="center" vertical="center" wrapText="1"/>
      <protection/>
    </xf>
    <xf numFmtId="0" fontId="31" fillId="0" borderId="0" xfId="59" applyFont="1" applyBorder="1" applyAlignment="1">
      <alignment horizontal="center" vertical="center"/>
      <protection/>
    </xf>
    <xf numFmtId="0" fontId="20" fillId="0" borderId="0" xfId="59" applyFont="1" applyBorder="1" applyAlignment="1">
      <alignment horizontal="center"/>
      <protection/>
    </xf>
    <xf numFmtId="0" fontId="20" fillId="0" borderId="45" xfId="59" applyFont="1" applyBorder="1" applyAlignment="1">
      <alignment horizontal="center"/>
      <protection/>
    </xf>
    <xf numFmtId="0" fontId="20" fillId="0" borderId="47" xfId="59" applyFont="1" applyBorder="1" applyAlignment="1">
      <alignment horizontal="center"/>
      <protection/>
    </xf>
    <xf numFmtId="0" fontId="0" fillId="0" borderId="0" xfId="56" applyAlignment="1">
      <alignment horizontal="right"/>
      <protection/>
    </xf>
    <xf numFmtId="0" fontId="51" fillId="0" borderId="0" xfId="56" applyFont="1" applyAlignment="1">
      <alignment horizontal="left"/>
      <protection/>
    </xf>
    <xf numFmtId="0" fontId="51" fillId="27" borderId="75" xfId="56" applyFont="1" applyFill="1" applyBorder="1" applyAlignment="1">
      <alignment horizontal="center" vertical="center" wrapText="1"/>
      <protection/>
    </xf>
    <xf numFmtId="0" fontId="51" fillId="27" borderId="51" xfId="56" applyFont="1" applyFill="1" applyBorder="1" applyAlignment="1">
      <alignment horizontal="center" vertical="center" wrapText="1"/>
      <protection/>
    </xf>
    <xf numFmtId="0" fontId="51" fillId="27" borderId="76" xfId="56" applyFont="1" applyFill="1" applyBorder="1" applyAlignment="1">
      <alignment horizontal="center" vertical="center" wrapText="1"/>
      <protection/>
    </xf>
    <xf numFmtId="0" fontId="51" fillId="27" borderId="50" xfId="56" applyFont="1" applyFill="1" applyBorder="1" applyAlignment="1">
      <alignment horizontal="center" vertical="center" wrapText="1"/>
      <protection/>
    </xf>
    <xf numFmtId="0" fontId="51" fillId="27" borderId="76" xfId="56" applyFont="1" applyFill="1" applyBorder="1" applyAlignment="1">
      <alignment horizontal="center"/>
      <protection/>
    </xf>
    <xf numFmtId="0" fontId="51" fillId="27" borderId="77" xfId="56" applyFont="1" applyFill="1" applyBorder="1" applyAlignment="1">
      <alignment horizontal="center"/>
      <protection/>
    </xf>
    <xf numFmtId="0" fontId="24" fillId="0" borderId="0" xfId="58" applyFont="1" applyFill="1" applyBorder="1" applyAlignment="1">
      <alignment horizontal="left"/>
      <protection/>
    </xf>
    <xf numFmtId="0" fontId="23" fillId="22" borderId="13" xfId="58" applyFont="1" applyFill="1" applyBorder="1" applyAlignment="1">
      <alignment horizontal="left"/>
      <protection/>
    </xf>
    <xf numFmtId="0" fontId="23" fillId="22" borderId="12" xfId="58" applyFont="1" applyFill="1" applyBorder="1" applyAlignment="1">
      <alignment horizontal="left"/>
      <protection/>
    </xf>
    <xf numFmtId="0" fontId="23" fillId="22" borderId="14" xfId="58" applyFont="1" applyFill="1" applyBorder="1" applyAlignment="1">
      <alignment horizontal="left"/>
      <protection/>
    </xf>
    <xf numFmtId="0" fontId="24" fillId="0" borderId="18" xfId="58" applyFont="1" applyBorder="1" applyAlignment="1">
      <alignment horizontal="center"/>
      <protection/>
    </xf>
    <xf numFmtId="0" fontId="24" fillId="0" borderId="20" xfId="58" applyFont="1" applyBorder="1" applyAlignment="1">
      <alignment horizontal="center"/>
      <protection/>
    </xf>
    <xf numFmtId="0" fontId="24" fillId="0" borderId="78" xfId="58" applyFont="1" applyBorder="1" applyAlignment="1">
      <alignment horizontal="center"/>
      <protection/>
    </xf>
    <xf numFmtId="0" fontId="23" fillId="7" borderId="79" xfId="58" applyFont="1" applyFill="1" applyBorder="1" applyAlignment="1">
      <alignment horizontal="left"/>
      <protection/>
    </xf>
    <xf numFmtId="0" fontId="23" fillId="7" borderId="80" xfId="58" applyFont="1" applyFill="1" applyBorder="1" applyAlignment="1">
      <alignment horizontal="left"/>
      <protection/>
    </xf>
    <xf numFmtId="0" fontId="23" fillId="0" borderId="81" xfId="58" applyFont="1" applyFill="1" applyBorder="1" applyAlignment="1">
      <alignment horizontal="left"/>
      <protection/>
    </xf>
    <xf numFmtId="0" fontId="23" fillId="0" borderId="82" xfId="58" applyFont="1" applyFill="1" applyBorder="1" applyAlignment="1">
      <alignment horizontal="left"/>
      <protection/>
    </xf>
    <xf numFmtId="0" fontId="23" fillId="0" borderId="0" xfId="58" applyFont="1" applyFill="1" applyBorder="1" applyAlignment="1">
      <alignment horizontal="center"/>
      <protection/>
    </xf>
    <xf numFmtId="0" fontId="23" fillId="0" borderId="0" xfId="58" applyFont="1" applyFill="1" applyBorder="1" applyAlignment="1">
      <alignment horizontal="left"/>
      <protection/>
    </xf>
    <xf numFmtId="0" fontId="23" fillId="0" borderId="18" xfId="58" applyFont="1" applyBorder="1" applyAlignment="1">
      <alignment horizontal="center"/>
      <protection/>
    </xf>
    <xf numFmtId="0" fontId="23" fillId="0" borderId="20" xfId="58" applyFont="1" applyBorder="1" applyAlignment="1">
      <alignment horizontal="center"/>
      <protection/>
    </xf>
    <xf numFmtId="0" fontId="23" fillId="0" borderId="19" xfId="58" applyFont="1" applyBorder="1" applyAlignment="1">
      <alignment horizontal="center"/>
      <protection/>
    </xf>
    <xf numFmtId="0" fontId="23" fillId="22" borderId="13" xfId="58" applyFont="1" applyFill="1" applyBorder="1" applyAlignment="1">
      <alignment horizontal="left" vertical="center" wrapText="1"/>
      <protection/>
    </xf>
    <xf numFmtId="0" fontId="23" fillId="22" borderId="12" xfId="58" applyFont="1" applyFill="1" applyBorder="1" applyAlignment="1">
      <alignment horizontal="left" vertical="center" wrapText="1"/>
      <protection/>
    </xf>
    <xf numFmtId="0" fontId="23" fillId="22" borderId="14" xfId="58" applyFont="1" applyFill="1" applyBorder="1" applyAlignment="1">
      <alignment horizontal="left" vertical="center" wrapText="1"/>
      <protection/>
    </xf>
    <xf numFmtId="0" fontId="24" fillId="0" borderId="18" xfId="58" applyFont="1" applyBorder="1" applyAlignment="1">
      <alignment horizontal="center" vertical="center"/>
      <protection/>
    </xf>
    <xf numFmtId="0" fontId="24" fillId="0" borderId="20" xfId="58" applyFont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/>
      <protection/>
    </xf>
    <xf numFmtId="0" fontId="21" fillId="0" borderId="13" xfId="58" applyFont="1" applyBorder="1" applyAlignment="1">
      <alignment horizontal="center" vertical="center"/>
      <protection/>
    </xf>
    <xf numFmtId="0" fontId="21" fillId="0" borderId="12" xfId="58" applyFont="1" applyBorder="1" applyAlignment="1">
      <alignment horizontal="center" vertical="center"/>
      <protection/>
    </xf>
    <xf numFmtId="0" fontId="21" fillId="0" borderId="14" xfId="58" applyFont="1" applyBorder="1" applyAlignment="1">
      <alignment horizontal="center" vertical="center"/>
      <protection/>
    </xf>
    <xf numFmtId="0" fontId="23" fillId="0" borderId="83" xfId="58" applyFont="1" applyFill="1" applyBorder="1" applyAlignment="1">
      <alignment horizontal="left"/>
      <protection/>
    </xf>
    <xf numFmtId="0" fontId="23" fillId="0" borderId="84" xfId="58" applyFont="1" applyFill="1" applyBorder="1" applyAlignment="1">
      <alignment horizontal="left"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85" xfId="58" applyFont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24" fillId="0" borderId="86" xfId="58" applyFont="1" applyBorder="1" applyAlignment="1">
      <alignment horizontal="center" vertical="center" wrapText="1"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87" xfId="58" applyFont="1" applyBorder="1" applyAlignment="1">
      <alignment horizontal="center" vertical="center" wrapText="1"/>
      <protection/>
    </xf>
    <xf numFmtId="0" fontId="21" fillId="0" borderId="13" xfId="58" applyFont="1" applyBorder="1" applyAlignment="1">
      <alignment horizontal="center"/>
      <protection/>
    </xf>
    <xf numFmtId="0" fontId="21" fillId="0" borderId="12" xfId="58" applyFont="1" applyBorder="1" applyAlignment="1">
      <alignment horizontal="center"/>
      <protection/>
    </xf>
    <xf numFmtId="0" fontId="21" fillId="0" borderId="14" xfId="58" applyFont="1" applyBorder="1" applyAlignment="1">
      <alignment horizontal="center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9" xfId="58" applyFont="1" applyBorder="1" applyAlignment="1">
      <alignment horizontal="center" vertical="center" wrapText="1"/>
      <protection/>
    </xf>
    <xf numFmtId="0" fontId="23" fillId="22" borderId="13" xfId="58" applyFont="1" applyFill="1" applyBorder="1" applyAlignment="1">
      <alignment horizontal="left" wrapText="1"/>
      <protection/>
    </xf>
    <xf numFmtId="0" fontId="23" fillId="22" borderId="12" xfId="58" applyFont="1" applyFill="1" applyBorder="1" applyAlignment="1">
      <alignment horizontal="left" wrapText="1"/>
      <protection/>
    </xf>
    <xf numFmtId="0" fontId="23" fillId="22" borderId="14" xfId="58" applyFont="1" applyFill="1" applyBorder="1" applyAlignment="1">
      <alignment horizontal="left" wrapText="1"/>
      <protection/>
    </xf>
    <xf numFmtId="0" fontId="24" fillId="0" borderId="13" xfId="58" applyFont="1" applyBorder="1" applyAlignment="1">
      <alignment horizontal="left"/>
      <protection/>
    </xf>
    <xf numFmtId="0" fontId="24" fillId="0" borderId="12" xfId="58" applyFont="1" applyBorder="1" applyAlignment="1">
      <alignment horizontal="left"/>
      <protection/>
    </xf>
    <xf numFmtId="0" fontId="24" fillId="0" borderId="14" xfId="58" applyFont="1" applyBorder="1" applyAlignment="1">
      <alignment horizontal="left"/>
      <protection/>
    </xf>
    <xf numFmtId="0" fontId="24" fillId="0" borderId="13" xfId="58" applyFont="1" applyBorder="1" applyAlignment="1">
      <alignment horizontal="center" vertical="center" wrapText="1"/>
      <protection/>
    </xf>
    <xf numFmtId="0" fontId="21" fillId="0" borderId="11" xfId="58" applyFont="1" applyBorder="1" applyAlignment="1">
      <alignment horizontal="center"/>
      <protection/>
    </xf>
    <xf numFmtId="0" fontId="27" fillId="0" borderId="11" xfId="58" applyFont="1" applyBorder="1" applyAlignment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_2008_evi_ktgv_mellekletei" xfId="57"/>
    <cellStyle name="Normál_2008_evi_ktgv_mellekletei 2" xfId="58"/>
    <cellStyle name="Normál_2008_evi_ktgv_mellekletei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egyzono\Dokumentumok\GOMBA_2008\KEPVISELO_TESTULETI_ULESEK\KT_ules_januar\Kikuldesre_kesz_anyag_januar\2008_evi_koltsegvetes\2008_evi_ktgv_mellekle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mobil\GOMBA_2008\HATALYOS_RENDELETTAR_GOMBA\2008\2008_evi_ktgv_melleklete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mobil\GOMBA_2009\HATALYOS_RENDELETTAR_2009\hatalyos_jogszabalygyujtemeny_Gomba\Modositott_alaprendeletek_eredeti_szovegezese\2009\3_2009_II06_ktgvi_rendelet_mellekletei_egysegesszerkezetben_2009V2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mobil\GOMBA_2009\KEPVISELO_TESTULETI_ULESEK\KT-ules_oktober29\VEGREHAJTASI_ANYAGOK\20_2009_X30_ktgvi_rendelet_modositas_mellekletei_2009X3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mobil\GOMBA_2009\KEPVISELO_TESTULETI_ULESEK\KT_ules_februar05\6_koltsegvetes\koltsegvetesi_munkatablak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mobil\GOMBA_2009\KEPVISELO_TESTULETI_ULESEK\KT_ules_februar05\6_koltsegvetes\2009_ktgvi_rendelet_mellekletei__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30_2009_XII11_ktgvi_rendelet_modositas_melle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zakfössz"/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szocszakf"/>
      <sheetName val="ellenőr"/>
      <sheetName val="szemeredeti"/>
    </sheetNames>
    <sheetDataSet>
      <sheetData sheetId="0">
        <row r="123">
          <cell r="D1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a_mell"/>
      <sheetName val="1_melléklet_bevételek"/>
      <sheetName val="2_melléklet_kiadások"/>
      <sheetName val="3_melléklet_felhalm_felujitas"/>
      <sheetName val="4_melléklet_PmH"/>
      <sheetName val="5_melléklet_ktgv_i_mérleg"/>
      <sheetName val="Részletező munkatábla összegzés"/>
      <sheetName val="Részletező munkatábla"/>
      <sheetName val="1_melléklet_cimrend"/>
      <sheetName val="2_melléklet"/>
      <sheetName val="3_melléklet_ktgv-i_mérleg"/>
      <sheetName val="4_melléklet"/>
      <sheetName val="5_melléklet"/>
      <sheetName val="6_melléklet"/>
      <sheetName val="1_tábla_normatíva"/>
      <sheetName val="2_tábla_segélyek"/>
      <sheetName val="3_tábla_közvetett_támogatások"/>
      <sheetName val="4_tábla_korr_ folyóbev"/>
      <sheetName val="gépjárműadó"/>
      <sheetName val="5_tábla_helyi_adók"/>
      <sheetName val="5_tábla_kölcs_tám_értékű_kiadá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szletező munkatábla összegzés"/>
      <sheetName val="Részletező munkatábla"/>
      <sheetName val="1_melléklet_cimrend"/>
      <sheetName val="2_melléklet"/>
      <sheetName val="2a_mell"/>
      <sheetName val="3_melléklet_ktgv-i_mérleg"/>
      <sheetName val="4_melléklet"/>
      <sheetName val="5_melléklet"/>
      <sheetName val="6_melléklet"/>
      <sheetName val="1_tábla_normatíva"/>
      <sheetName val="2_tábla_segélyek"/>
      <sheetName val="3_tábla_közvetett_támogatások"/>
      <sheetName val="4_tábla_korr_ folyóbev"/>
      <sheetName val="gépjárműadó"/>
      <sheetName val="5_tábla_helyi_adók"/>
      <sheetName val="5_tábla_kölcs_tám_értékű_kiadás"/>
    </sheetNames>
    <sheetDataSet>
      <sheetData sheetId="4">
        <row r="7">
          <cell r="E7">
            <v>4332</v>
          </cell>
          <cell r="AA7">
            <v>19783.862614285714</v>
          </cell>
        </row>
        <row r="8">
          <cell r="AA8">
            <v>0</v>
          </cell>
        </row>
        <row r="9">
          <cell r="Z9">
            <v>0</v>
          </cell>
          <cell r="AA9">
            <v>37610</v>
          </cell>
        </row>
        <row r="10">
          <cell r="AA10">
            <v>0</v>
          </cell>
        </row>
        <row r="11">
          <cell r="AA11">
            <v>25700</v>
          </cell>
        </row>
        <row r="12">
          <cell r="AA12">
            <v>11100</v>
          </cell>
        </row>
        <row r="13">
          <cell r="AA13">
            <v>810</v>
          </cell>
        </row>
        <row r="14">
          <cell r="E14">
            <v>4332</v>
          </cell>
          <cell r="Z14">
            <v>0</v>
          </cell>
          <cell r="AA14">
            <v>57393.86261428571</v>
          </cell>
        </row>
        <row r="17">
          <cell r="L17">
            <v>62729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24799</v>
          </cell>
        </row>
        <row r="21">
          <cell r="AA21">
            <v>69945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Z25">
            <v>0</v>
          </cell>
          <cell r="AA25">
            <v>157473</v>
          </cell>
        </row>
        <row r="27">
          <cell r="AA27">
            <v>175</v>
          </cell>
        </row>
        <row r="28">
          <cell r="AA28">
            <v>0</v>
          </cell>
        </row>
        <row r="29">
          <cell r="AA29">
            <v>0</v>
          </cell>
        </row>
        <row r="30">
          <cell r="AA30">
            <v>0</v>
          </cell>
        </row>
        <row r="31">
          <cell r="AA31">
            <v>0</v>
          </cell>
        </row>
        <row r="32">
          <cell r="Z32">
            <v>0</v>
          </cell>
          <cell r="AA32">
            <v>175</v>
          </cell>
        </row>
        <row r="34">
          <cell r="AA34">
            <v>6997.4580000000005</v>
          </cell>
        </row>
        <row r="35">
          <cell r="AA35">
            <v>3774</v>
          </cell>
        </row>
        <row r="36">
          <cell r="AA36">
            <v>11650</v>
          </cell>
        </row>
        <row r="37">
          <cell r="AA37">
            <v>0</v>
          </cell>
        </row>
        <row r="38">
          <cell r="AA38">
            <v>0</v>
          </cell>
        </row>
        <row r="39">
          <cell r="Z39">
            <v>0</v>
          </cell>
          <cell r="AA39">
            <v>18647.458</v>
          </cell>
        </row>
        <row r="41">
          <cell r="AA41">
            <v>0</v>
          </cell>
        </row>
        <row r="42">
          <cell r="AA42">
            <v>0</v>
          </cell>
        </row>
        <row r="43">
          <cell r="AA43">
            <v>11388</v>
          </cell>
        </row>
        <row r="44">
          <cell r="AA44">
            <v>0</v>
          </cell>
        </row>
        <row r="45">
          <cell r="Z45">
            <v>0</v>
          </cell>
          <cell r="AA45">
            <v>11388</v>
          </cell>
        </row>
        <row r="47">
          <cell r="AA47">
            <v>0</v>
          </cell>
        </row>
        <row r="48">
          <cell r="AA48">
            <v>0</v>
          </cell>
        </row>
        <row r="49">
          <cell r="Z49">
            <v>0</v>
          </cell>
          <cell r="AA49">
            <v>0</v>
          </cell>
        </row>
        <row r="51">
          <cell r="AA51">
            <v>0</v>
          </cell>
        </row>
        <row r="52">
          <cell r="AA52">
            <v>35500</v>
          </cell>
        </row>
        <row r="53">
          <cell r="Z53">
            <v>0</v>
          </cell>
          <cell r="AA53">
            <v>35500</v>
          </cell>
        </row>
        <row r="55">
          <cell r="AA55">
            <v>8061</v>
          </cell>
        </row>
        <row r="56">
          <cell r="AA56">
            <v>0</v>
          </cell>
        </row>
        <row r="57">
          <cell r="Z57">
            <v>0</v>
          </cell>
          <cell r="AA57">
            <v>8061</v>
          </cell>
        </row>
        <row r="58">
          <cell r="E58">
            <v>4332</v>
          </cell>
          <cell r="Z58">
            <v>0</v>
          </cell>
          <cell r="AA58">
            <v>288638.3206142857</v>
          </cell>
        </row>
        <row r="66">
          <cell r="Z66">
            <v>32753.991666666665</v>
          </cell>
          <cell r="AA66">
            <v>83552.85053255952</v>
          </cell>
        </row>
        <row r="67">
          <cell r="Z67">
            <v>10902.47733333333</v>
          </cell>
          <cell r="AA67">
            <v>27065.502970419046</v>
          </cell>
        </row>
        <row r="68">
          <cell r="E68">
            <v>7296</v>
          </cell>
          <cell r="Z68">
            <v>7520</v>
          </cell>
          <cell r="AA68">
            <v>68555.492</v>
          </cell>
        </row>
        <row r="69">
          <cell r="AA69">
            <v>0</v>
          </cell>
        </row>
        <row r="70">
          <cell r="AA70">
            <v>4528</v>
          </cell>
        </row>
        <row r="71">
          <cell r="AA71">
            <v>50</v>
          </cell>
        </row>
        <row r="72">
          <cell r="AA72">
            <v>15402.907343167702</v>
          </cell>
        </row>
        <row r="73">
          <cell r="AA73">
            <v>0</v>
          </cell>
        </row>
        <row r="74">
          <cell r="E74">
            <v>7296</v>
          </cell>
          <cell r="Z74">
            <v>51176.469</v>
          </cell>
          <cell r="AA74">
            <v>199154.75284614624</v>
          </cell>
        </row>
        <row r="76">
          <cell r="Z76">
            <v>0</v>
          </cell>
          <cell r="AA76">
            <v>15359</v>
          </cell>
        </row>
        <row r="77">
          <cell r="Z77">
            <v>220</v>
          </cell>
          <cell r="AA77">
            <v>3671</v>
          </cell>
        </row>
        <row r="78">
          <cell r="AA78">
            <v>0</v>
          </cell>
        </row>
        <row r="79">
          <cell r="AA79">
            <v>30158.51467158385</v>
          </cell>
        </row>
        <row r="80">
          <cell r="E80">
            <v>0</v>
          </cell>
          <cell r="Z80">
            <v>220</v>
          </cell>
          <cell r="AA80">
            <v>49188.51467158385</v>
          </cell>
        </row>
        <row r="82">
          <cell r="AA82">
            <v>2132.3</v>
          </cell>
        </row>
        <row r="83">
          <cell r="AA83">
            <v>0</v>
          </cell>
        </row>
        <row r="84">
          <cell r="Z84">
            <v>0</v>
          </cell>
          <cell r="AA84">
            <v>2132.3</v>
          </cell>
        </row>
        <row r="86">
          <cell r="AA86">
            <v>0</v>
          </cell>
        </row>
        <row r="87">
          <cell r="AA87">
            <v>0</v>
          </cell>
        </row>
        <row r="88">
          <cell r="Z88">
            <v>0</v>
          </cell>
          <cell r="AA88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Z92">
            <v>0</v>
          </cell>
          <cell r="AA92">
            <v>0</v>
          </cell>
        </row>
        <row r="94">
          <cell r="AA94">
            <v>11100.000000000002</v>
          </cell>
        </row>
        <row r="95">
          <cell r="AA95">
            <v>0</v>
          </cell>
        </row>
        <row r="96">
          <cell r="Z96">
            <v>0</v>
          </cell>
          <cell r="AA96">
            <v>11100.000000000002</v>
          </cell>
        </row>
        <row r="98">
          <cell r="AA98">
            <v>5062.76</v>
          </cell>
        </row>
        <row r="99">
          <cell r="AA99">
            <v>22000</v>
          </cell>
        </row>
        <row r="100">
          <cell r="Z100">
            <v>0</v>
          </cell>
          <cell r="AA100">
            <v>27062.760000000002</v>
          </cell>
        </row>
        <row r="101">
          <cell r="E101">
            <v>7296</v>
          </cell>
          <cell r="Z101">
            <v>51396.469</v>
          </cell>
          <cell r="AA101">
            <v>288638.3275177301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_melléklet_cimrend"/>
      <sheetName val="2_melléklet_bevételek"/>
      <sheetName val="2a_mell "/>
      <sheetName val="3_melléklet_kiadások"/>
      <sheetName val="4_melléklet_felhalm_felujitas"/>
      <sheetName val="5_melléklet_PmH"/>
      <sheetName val="6_melléklet_többéves_kihatás"/>
      <sheetName val="7_melléklet_gördülő_tervezés"/>
      <sheetName val="8_melléklet_ktgv_i_mérleg"/>
      <sheetName val="9_melléklet_engedélyezett_lsz"/>
      <sheetName val="10_melléklet_ei_felh_ütemterv"/>
      <sheetName val="11_melléklet_EU"/>
    </sheetNames>
    <sheetDataSet>
      <sheetData sheetId="2">
        <row r="14">
          <cell r="AB14">
            <v>57514.212400000004</v>
          </cell>
        </row>
        <row r="25">
          <cell r="AB25">
            <v>171344</v>
          </cell>
        </row>
        <row r="32">
          <cell r="AB32">
            <v>234565</v>
          </cell>
        </row>
        <row r="39">
          <cell r="AB39">
            <v>22932.385000000002</v>
          </cell>
        </row>
        <row r="45">
          <cell r="AB45">
            <v>57</v>
          </cell>
        </row>
        <row r="49">
          <cell r="AB49">
            <v>0</v>
          </cell>
        </row>
        <row r="53">
          <cell r="AB53">
            <v>12000</v>
          </cell>
        </row>
        <row r="57">
          <cell r="AB57">
            <v>12580</v>
          </cell>
        </row>
        <row r="74">
          <cell r="AB74">
            <v>228378.50844992144</v>
          </cell>
        </row>
        <row r="80">
          <cell r="AB80">
            <v>63396</v>
          </cell>
        </row>
        <row r="84">
          <cell r="AB84">
            <v>3465.6040000000003</v>
          </cell>
        </row>
        <row r="96">
          <cell r="AB96">
            <v>194297</v>
          </cell>
        </row>
        <row r="100">
          <cell r="AB100">
            <v>21456.3</v>
          </cell>
        </row>
      </sheetData>
      <sheetData sheetId="3">
        <row r="30">
          <cell r="E30">
            <v>194297</v>
          </cell>
        </row>
      </sheetData>
      <sheetData sheetId="8">
        <row r="8">
          <cell r="E8">
            <v>57514.212400000004</v>
          </cell>
        </row>
        <row r="11">
          <cell r="E11">
            <v>171344</v>
          </cell>
        </row>
        <row r="12">
          <cell r="L12">
            <v>228378.50844992144</v>
          </cell>
        </row>
        <row r="18">
          <cell r="E18">
            <v>22932.385000000002</v>
          </cell>
          <cell r="L18">
            <v>63396</v>
          </cell>
        </row>
        <row r="20">
          <cell r="L20">
            <v>2699.6040000000003</v>
          </cell>
        </row>
        <row r="21">
          <cell r="L21">
            <v>766</v>
          </cell>
        </row>
        <row r="24">
          <cell r="E24">
            <v>57</v>
          </cell>
        </row>
        <row r="26">
          <cell r="E26">
            <v>234565</v>
          </cell>
        </row>
        <row r="30">
          <cell r="L30">
            <v>21456.3</v>
          </cell>
        </row>
        <row r="31">
          <cell r="E31">
            <v>12000</v>
          </cell>
        </row>
        <row r="35">
          <cell r="E35">
            <v>12580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_melléklet_bevételek"/>
      <sheetName val="2_melléklet_kiadások"/>
      <sheetName val="3_melléklet_felhalm_felujitas"/>
      <sheetName val="4_melléklet_PmH"/>
      <sheetName val="5_melléklet_ktgv_i_mérleg"/>
      <sheetName val="2a_mell "/>
    </sheetNames>
    <sheetDataSet>
      <sheetData sheetId="5">
        <row r="7">
          <cell r="AB7">
            <v>0</v>
          </cell>
        </row>
        <row r="8">
          <cell r="AB8">
            <v>0</v>
          </cell>
        </row>
        <row r="9">
          <cell r="AB9">
            <v>0</v>
          </cell>
        </row>
        <row r="10">
          <cell r="AB10">
            <v>0</v>
          </cell>
        </row>
        <row r="11">
          <cell r="AB11">
            <v>0</v>
          </cell>
        </row>
        <row r="12">
          <cell r="AB12">
            <v>0</v>
          </cell>
        </row>
        <row r="13">
          <cell r="AB13">
            <v>0</v>
          </cell>
        </row>
        <row r="17">
          <cell r="AB17">
            <v>0</v>
          </cell>
        </row>
        <row r="18">
          <cell r="AB18">
            <v>0</v>
          </cell>
        </row>
        <row r="19">
          <cell r="AB19">
            <v>0</v>
          </cell>
        </row>
        <row r="20">
          <cell r="AB20">
            <v>0</v>
          </cell>
        </row>
        <row r="21">
          <cell r="AB21">
            <v>0</v>
          </cell>
        </row>
        <row r="22">
          <cell r="AB22">
            <v>0</v>
          </cell>
        </row>
        <row r="23">
          <cell r="AB23">
            <v>0</v>
          </cell>
        </row>
        <row r="24">
          <cell r="AB24">
            <v>0</v>
          </cell>
        </row>
        <row r="27">
          <cell r="AB27">
            <v>0</v>
          </cell>
        </row>
        <row r="28">
          <cell r="AB28">
            <v>0</v>
          </cell>
        </row>
        <row r="29">
          <cell r="AB29">
            <v>0</v>
          </cell>
        </row>
        <row r="30">
          <cell r="AB30">
            <v>0</v>
          </cell>
        </row>
        <row r="31">
          <cell r="AB31">
            <v>0</v>
          </cell>
        </row>
        <row r="34">
          <cell r="AB34">
            <v>0</v>
          </cell>
        </row>
        <row r="35">
          <cell r="AB35">
            <v>0</v>
          </cell>
        </row>
        <row r="36">
          <cell r="AB36">
            <v>0</v>
          </cell>
        </row>
        <row r="37">
          <cell r="AB37">
            <v>0</v>
          </cell>
        </row>
        <row r="38">
          <cell r="AB38">
            <v>0</v>
          </cell>
        </row>
        <row r="41">
          <cell r="AB41">
            <v>0</v>
          </cell>
        </row>
        <row r="42">
          <cell r="AB42">
            <v>0</v>
          </cell>
        </row>
        <row r="43">
          <cell r="AB43">
            <v>0</v>
          </cell>
        </row>
        <row r="44">
          <cell r="AB44">
            <v>0</v>
          </cell>
        </row>
        <row r="47">
          <cell r="AB47">
            <v>0</v>
          </cell>
        </row>
        <row r="48">
          <cell r="AB48">
            <v>0</v>
          </cell>
        </row>
        <row r="51">
          <cell r="AB51">
            <v>0</v>
          </cell>
        </row>
        <row r="52">
          <cell r="AB52">
            <v>0</v>
          </cell>
        </row>
        <row r="55">
          <cell r="AB55">
            <v>2982</v>
          </cell>
        </row>
        <row r="56">
          <cell r="AB56">
            <v>0</v>
          </cell>
        </row>
        <row r="66">
          <cell r="AB66">
            <v>37650</v>
          </cell>
        </row>
        <row r="67">
          <cell r="AB67">
            <v>11327.108616666666</v>
          </cell>
        </row>
        <row r="68">
          <cell r="AB68">
            <v>5507.390399999999</v>
          </cell>
        </row>
        <row r="69">
          <cell r="AB69">
            <v>0</v>
          </cell>
        </row>
        <row r="70">
          <cell r="AB70">
            <v>0</v>
          </cell>
        </row>
        <row r="71">
          <cell r="AB71">
            <v>0</v>
          </cell>
        </row>
        <row r="72">
          <cell r="AB72">
            <v>0</v>
          </cell>
        </row>
        <row r="73">
          <cell r="AB73">
            <v>0</v>
          </cell>
        </row>
        <row r="74">
          <cell r="AB74">
            <v>54484.49901666666</v>
          </cell>
        </row>
        <row r="76">
          <cell r="AB76">
            <v>2306</v>
          </cell>
        </row>
        <row r="77">
          <cell r="AB77">
            <v>1526</v>
          </cell>
        </row>
        <row r="78">
          <cell r="AB78">
            <v>0</v>
          </cell>
        </row>
        <row r="79">
          <cell r="AB79">
            <v>0</v>
          </cell>
        </row>
        <row r="80">
          <cell r="AB80">
            <v>3832</v>
          </cell>
        </row>
        <row r="82">
          <cell r="AB82">
            <v>0</v>
          </cell>
        </row>
        <row r="83">
          <cell r="AB83">
            <v>0</v>
          </cell>
        </row>
        <row r="84">
          <cell r="AB84">
            <v>0</v>
          </cell>
        </row>
        <row r="94">
          <cell r="AB94">
            <v>0</v>
          </cell>
        </row>
        <row r="95">
          <cell r="AB95">
            <v>0</v>
          </cell>
        </row>
        <row r="96">
          <cell r="AB96">
            <v>0</v>
          </cell>
        </row>
        <row r="98">
          <cell r="AB98">
            <v>0</v>
          </cell>
        </row>
        <row r="99">
          <cell r="AB99">
            <v>0</v>
          </cell>
        </row>
        <row r="100">
          <cell r="AB10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_melléklet_engedélyezett_lsz"/>
      <sheetName val="ÁFa"/>
      <sheetName val="K_szjei"/>
      <sheetName val="K_jarulek"/>
      <sheetName val="K_dologi"/>
      <sheetName val="K_ell_pénzbeli_jut"/>
      <sheetName val="K_Tésszocpol_jut"/>
      <sheetName val="K_ÁHTkiv_mc_pe_átadás"/>
      <sheetName val="K_beruhazas"/>
      <sheetName val="K_felújítás"/>
      <sheetName val="K_ÁHTkiv_felh.c.pe.átad"/>
      <sheetName val="K_támért_műk_kiad"/>
      <sheetName val="K_felhalm_hitel"/>
      <sheetName val="K_céltartalék"/>
      <sheetName val="K_ált_tartalék"/>
      <sheetName val="Részl_tábla"/>
      <sheetName val="2a_mell "/>
      <sheetName val="B_int_muk_bev"/>
      <sheetName val="B_önksajátos_muk_bev"/>
      <sheetName val="B_támogatások"/>
      <sheetName val="B_felhalm_bev_ÁTk"/>
      <sheetName val="B_támértékű"/>
      <sheetName val="B_tovabbadasi_célú"/>
      <sheetName val="B_pénzmaradvány"/>
      <sheetName val="K_szf_teljes"/>
    </sheetNames>
    <sheetDataSet>
      <sheetData sheetId="8">
        <row r="6">
          <cell r="C6" t="str">
            <v>fagyasztó vásárlás</v>
          </cell>
          <cell r="D6">
            <v>150</v>
          </cell>
        </row>
        <row r="7">
          <cell r="C7" t="str">
            <v>fagyasztó vásárlás ÁFA-ja</v>
          </cell>
          <cell r="D7">
            <v>30</v>
          </cell>
        </row>
        <row r="10">
          <cell r="C10" t="str">
            <v>A3 nyomtatóvásárlás</v>
          </cell>
        </row>
        <row r="11">
          <cell r="C11" t="str">
            <v>A3 nyomtatóvásárlás ÁFA-ja</v>
          </cell>
        </row>
        <row r="12">
          <cell r="C12" t="str">
            <v>Röntgenhelyiség létesítési engedélye</v>
          </cell>
        </row>
        <row r="13">
          <cell r="C13" t="str">
            <v>Röntgenhelyiség létesítés ÁFA-ja</v>
          </cell>
        </row>
        <row r="14">
          <cell r="C14" t="str">
            <v>pályázat előkészítési díjak</v>
          </cell>
          <cell r="D14">
            <v>2084</v>
          </cell>
        </row>
        <row r="15">
          <cell r="C15" t="str">
            <v>pályázati díj ÁFA-ja</v>
          </cell>
          <cell r="D15">
            <v>416.8</v>
          </cell>
        </row>
        <row r="16">
          <cell r="C16" t="str">
            <v>Bercsényi utcai ingatlan vásárlás       /hrsz: 658/ tavalyi KT döntés alapján eei-ként visszahozva</v>
          </cell>
          <cell r="D16">
            <v>500</v>
          </cell>
        </row>
        <row r="18">
          <cell r="C18" t="str">
            <v>használt kisteherautó vásárlás</v>
          </cell>
          <cell r="D18">
            <v>250</v>
          </cell>
        </row>
        <row r="19">
          <cell r="C19" t="str">
            <v>használt kisteherautó vásárlás ÁFA-ja</v>
          </cell>
          <cell r="D19">
            <v>50</v>
          </cell>
        </row>
        <row r="22">
          <cell r="C22" t="str">
            <v>beruházás befejezés (Egészségház)</v>
          </cell>
        </row>
        <row r="25">
          <cell r="C25" t="str">
            <v>mélyfekvésű lakások szennyvízelvezetés megoldása (2009. évi talajterhelési díjból bruttó 800 e )</v>
          </cell>
          <cell r="D25">
            <v>667</v>
          </cell>
        </row>
        <row r="26">
          <cell r="C26" t="str">
            <v>mélyfekvésű lakások szennyvízelvezetés megoldása (2008. évi talajterhelési díjból , ami bruttó 1165e volt. /2008-ban felhasználva 164e/) </v>
          </cell>
          <cell r="D26">
            <v>834</v>
          </cell>
        </row>
        <row r="27">
          <cell r="C27" t="str">
            <v>mélyfekvésű lakások szennyvízelvezetésének ÁFA-ja</v>
          </cell>
          <cell r="D27">
            <v>300.2</v>
          </cell>
        </row>
        <row r="33">
          <cell r="C33" t="str">
            <v>Mosogatógép vásárlás</v>
          </cell>
        </row>
        <row r="34">
          <cell r="C34" t="str">
            <v>mosogatógép ÁFA-ja</v>
          </cell>
          <cell r="D34">
            <v>100</v>
          </cell>
        </row>
      </sheetData>
      <sheetData sheetId="9">
        <row r="5">
          <cell r="C5" t="str">
            <v>Hivatal felújítás (tervezés, feltárás, munkálatok)</v>
          </cell>
          <cell r="D5">
            <v>3500</v>
          </cell>
        </row>
        <row r="6">
          <cell r="C6" t="str">
            <v>Hivatal felújítás ÁFA-ja</v>
          </cell>
          <cell r="D6">
            <v>700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_melléklet_cimrend"/>
      <sheetName val="2_melléklet_bevételek"/>
      <sheetName val="2a_mell "/>
      <sheetName val="3_melléklet_kiadások"/>
      <sheetName val="4_melléklet_felhalm_felujitas"/>
      <sheetName val="5_melléklet_PmH"/>
      <sheetName val="6_melléklet_többéves_kihatás"/>
      <sheetName val="7_melléklet_gördülő_tervezés"/>
      <sheetName val="8_melléklet_ktgv_i_mérleg"/>
      <sheetName val="9_melléklet_engedélyezett_lsz"/>
      <sheetName val="10_melléklet_ei_felh_ütemterv"/>
      <sheetName val="11_melléklet_EU"/>
    </sheetNames>
    <sheetDataSet>
      <sheetData sheetId="1">
        <row r="27">
          <cell r="B27" t="str">
            <v>Felhalmozási és tőke jellegű bevételek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_melléklet_bevételek"/>
      <sheetName val="2_melléklet_kiadások"/>
      <sheetName val="3_melléklet_felhalm_felujitas"/>
      <sheetName val="4_melléklet_PmH"/>
      <sheetName val="5_melléklet_ktgv_i_mérleg"/>
      <sheetName val="2a_mell "/>
    </sheetNames>
    <sheetDataSet>
      <sheetData sheetId="3">
        <row r="8">
          <cell r="A8" t="str">
            <v>014012.</v>
          </cell>
          <cell r="B8" t="str">
            <v>növényterm.kertészeti szolg</v>
          </cell>
          <cell r="C8">
            <v>0</v>
          </cell>
          <cell r="D8">
            <v>100</v>
          </cell>
        </row>
        <row r="9">
          <cell r="A9">
            <v>452025</v>
          </cell>
          <cell r="B9" t="str">
            <v>utak, hidak</v>
          </cell>
          <cell r="C9">
            <v>0</v>
          </cell>
          <cell r="D9">
            <v>1370</v>
          </cell>
        </row>
        <row r="10">
          <cell r="A10">
            <v>552411</v>
          </cell>
          <cell r="B10" t="str">
            <v>munkahelyi vendéglátás</v>
          </cell>
          <cell r="C10">
            <v>8807.15</v>
          </cell>
          <cell r="D10">
            <v>23359.319999999996</v>
          </cell>
        </row>
        <row r="11">
          <cell r="A11">
            <v>701015</v>
          </cell>
          <cell r="B11" t="str">
            <v>saját vagy bérelt ingatlan hasznosítás</v>
          </cell>
          <cell r="C11">
            <v>1720.5</v>
          </cell>
          <cell r="D11">
            <v>240</v>
          </cell>
        </row>
        <row r="12">
          <cell r="A12">
            <v>751153</v>
          </cell>
          <cell r="B12" t="str">
            <v>önk. igazgatási tev.</v>
          </cell>
          <cell r="C12">
            <v>243526.3</v>
          </cell>
          <cell r="D12">
            <v>338596.43303325475</v>
          </cell>
        </row>
        <row r="13">
          <cell r="A13">
            <v>751175</v>
          </cell>
          <cell r="B13" t="str">
            <v>országgyűlési képviselőválasztással kapcsolatos feladatok</v>
          </cell>
          <cell r="C13">
            <v>0</v>
          </cell>
          <cell r="D13">
            <v>0</v>
          </cell>
        </row>
        <row r="14">
          <cell r="A14">
            <v>751854</v>
          </cell>
          <cell r="B14" t="str">
            <v>község gazdálkodás</v>
          </cell>
          <cell r="C14">
            <v>7257.385</v>
          </cell>
          <cell r="D14">
            <v>13407.49</v>
          </cell>
        </row>
        <row r="15">
          <cell r="A15">
            <v>751867</v>
          </cell>
          <cell r="B15" t="str">
            <v>temető fentartás</v>
          </cell>
          <cell r="C15">
            <v>446</v>
          </cell>
          <cell r="D15">
            <v>156</v>
          </cell>
        </row>
        <row r="16">
          <cell r="A16">
            <v>751878</v>
          </cell>
          <cell r="B16" t="str">
            <v>közvilágítás</v>
          </cell>
          <cell r="C16">
            <v>0</v>
          </cell>
          <cell r="D16">
            <v>10749.6</v>
          </cell>
        </row>
        <row r="17">
          <cell r="A17">
            <v>751966</v>
          </cell>
          <cell r="B17" t="str">
            <v>feladatra nem tervezhető elszámolás</v>
          </cell>
          <cell r="C17">
            <v>234034.4624</v>
          </cell>
          <cell r="D17">
            <v>0</v>
          </cell>
        </row>
        <row r="18">
          <cell r="A18">
            <v>851297</v>
          </cell>
          <cell r="B18" t="str">
            <v>védőnői szolgálat</v>
          </cell>
          <cell r="C18">
            <v>4683</v>
          </cell>
          <cell r="D18">
            <v>8997.930400000001</v>
          </cell>
        </row>
        <row r="19">
          <cell r="A19">
            <v>851967</v>
          </cell>
          <cell r="B19" t="str">
            <v>iskola egészségügy</v>
          </cell>
          <cell r="C19">
            <v>57</v>
          </cell>
          <cell r="D19">
            <v>57</v>
          </cell>
        </row>
        <row r="20">
          <cell r="A20">
            <v>853233</v>
          </cell>
          <cell r="B20" t="str">
            <v>házi segítségnyújtás</v>
          </cell>
          <cell r="C20">
            <v>0</v>
          </cell>
          <cell r="D20">
            <v>510.96</v>
          </cell>
        </row>
        <row r="21">
          <cell r="A21">
            <v>853255</v>
          </cell>
          <cell r="B21" t="str">
            <v>szociális étkeztetés</v>
          </cell>
          <cell r="C21">
            <v>0</v>
          </cell>
          <cell r="D21">
            <v>0</v>
          </cell>
        </row>
        <row r="22">
          <cell r="A22">
            <v>853311</v>
          </cell>
          <cell r="B22" t="str">
            <v>pénzbeli rendszeres szociális ellátások</v>
          </cell>
          <cell r="C22">
            <v>673</v>
          </cell>
          <cell r="D22">
            <v>19645</v>
          </cell>
        </row>
        <row r="23">
          <cell r="A23">
            <v>853344</v>
          </cell>
          <cell r="B23" t="str">
            <v>eseti pénzbeli ellátás</v>
          </cell>
          <cell r="C23">
            <v>0</v>
          </cell>
          <cell r="D23">
            <v>4009</v>
          </cell>
        </row>
        <row r="24">
          <cell r="A24">
            <v>889928</v>
          </cell>
          <cell r="B24" t="str">
            <v>tanyagondnoki szolgálat</v>
          </cell>
          <cell r="C24">
            <v>0</v>
          </cell>
          <cell r="D24">
            <v>1101</v>
          </cell>
        </row>
        <row r="25">
          <cell r="A25">
            <v>901116</v>
          </cell>
          <cell r="B25" t="str">
            <v>szennyvíz</v>
          </cell>
          <cell r="C25">
            <v>3850</v>
          </cell>
          <cell r="D25">
            <v>26505.2</v>
          </cell>
        </row>
        <row r="26">
          <cell r="A26">
            <v>902113</v>
          </cell>
          <cell r="B26" t="str">
            <v>települési hulladékkezelés</v>
          </cell>
          <cell r="C26">
            <v>506.8</v>
          </cell>
          <cell r="D26">
            <v>2128.8</v>
          </cell>
        </row>
        <row r="27">
          <cell r="A27">
            <v>921815</v>
          </cell>
          <cell r="B27" t="str">
            <v>művelődési házak tevékenysége (Faluház)</v>
          </cell>
          <cell r="C27">
            <v>339</v>
          </cell>
          <cell r="D27">
            <v>6509.28</v>
          </cell>
        </row>
        <row r="28">
          <cell r="A28">
            <v>921925</v>
          </cell>
          <cell r="B28" t="str">
            <v>egyéb kulturális tevékenység (Civilház)</v>
          </cell>
          <cell r="C28">
            <v>0</v>
          </cell>
          <cell r="D28">
            <v>453.6</v>
          </cell>
        </row>
        <row r="29">
          <cell r="A29">
            <v>923127</v>
          </cell>
          <cell r="B29" t="str">
            <v>közművelődés, könyvtár</v>
          </cell>
          <cell r="C29">
            <v>0</v>
          </cell>
          <cell r="D29">
            <v>274</v>
          </cell>
        </row>
        <row r="30">
          <cell r="B30" t="str">
            <v>    általános tartalék</v>
          </cell>
          <cell r="D30">
            <v>149.29999999999927</v>
          </cell>
        </row>
        <row r="31">
          <cell r="B31" t="str">
            <v>    beruházási céltartalék</v>
          </cell>
          <cell r="D31">
            <v>0</v>
          </cell>
        </row>
        <row r="32">
          <cell r="C32">
            <v>505901</v>
          </cell>
          <cell r="D32">
            <v>458319.91343325475</v>
          </cell>
        </row>
      </sheetData>
      <sheetData sheetId="5">
        <row r="7">
          <cell r="C7">
            <v>0</v>
          </cell>
          <cell r="D7">
            <v>0</v>
          </cell>
          <cell r="E7">
            <v>8064</v>
          </cell>
          <cell r="F7">
            <v>8807.15</v>
          </cell>
          <cell r="G7">
            <v>1720.5</v>
          </cell>
          <cell r="H7">
            <v>5314.3</v>
          </cell>
          <cell r="I7">
            <v>0</v>
          </cell>
          <cell r="J7">
            <v>0</v>
          </cell>
          <cell r="K7">
            <v>446</v>
          </cell>
          <cell r="L7">
            <v>0</v>
          </cell>
          <cell r="M7">
            <v>0.46240000000011605</v>
          </cell>
          <cell r="N7">
            <v>0</v>
          </cell>
          <cell r="O7">
            <v>0</v>
          </cell>
          <cell r="P7">
            <v>720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2849</v>
          </cell>
          <cell r="X7">
            <v>506.8</v>
          </cell>
          <cell r="Y7">
            <v>339</v>
          </cell>
          <cell r="Z7">
            <v>0</v>
          </cell>
          <cell r="AA7">
            <v>0</v>
          </cell>
          <cell r="AB7">
            <v>0</v>
          </cell>
          <cell r="AC7">
            <v>28768.2124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46460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46460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29004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29004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14111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14111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3345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3345</v>
          </cell>
        </row>
        <row r="14">
          <cell r="C14">
            <v>0</v>
          </cell>
          <cell r="D14">
            <v>0</v>
          </cell>
          <cell r="E14">
            <v>8064</v>
          </cell>
          <cell r="F14">
            <v>8807.15</v>
          </cell>
          <cell r="G14">
            <v>1720.5</v>
          </cell>
          <cell r="H14">
            <v>5314.3</v>
          </cell>
          <cell r="I14">
            <v>0</v>
          </cell>
          <cell r="J14">
            <v>0</v>
          </cell>
          <cell r="K14">
            <v>446</v>
          </cell>
          <cell r="L14">
            <v>0</v>
          </cell>
          <cell r="M14">
            <v>46460.4624</v>
          </cell>
          <cell r="N14">
            <v>0</v>
          </cell>
          <cell r="O14">
            <v>0</v>
          </cell>
          <cell r="P14">
            <v>720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2849</v>
          </cell>
          <cell r="X14">
            <v>506.8</v>
          </cell>
          <cell r="Y14">
            <v>339</v>
          </cell>
          <cell r="Z14">
            <v>0</v>
          </cell>
          <cell r="AA14">
            <v>0</v>
          </cell>
          <cell r="AB14">
            <v>0</v>
          </cell>
          <cell r="AC14">
            <v>75228.2124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59561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59561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3544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3544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29458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29458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67912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67912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14469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14469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12630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12630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187574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187574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12600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12600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193067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193067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720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720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206387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206387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7257.385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3793</v>
          </cell>
          <cell r="Q34">
            <v>0</v>
          </cell>
          <cell r="R34">
            <v>0</v>
          </cell>
          <cell r="S34">
            <v>0</v>
          </cell>
          <cell r="T34">
            <v>673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373</v>
          </cell>
          <cell r="AC34">
            <v>12096.385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3663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3663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9852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170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627</v>
          </cell>
          <cell r="AC36">
            <v>10649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1376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1376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11228</v>
          </cell>
          <cell r="I39">
            <v>0</v>
          </cell>
          <cell r="J39">
            <v>7257.385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3963</v>
          </cell>
          <cell r="Q39">
            <v>0</v>
          </cell>
          <cell r="R39">
            <v>0</v>
          </cell>
          <cell r="S39">
            <v>0</v>
          </cell>
          <cell r="T39">
            <v>673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1000</v>
          </cell>
          <cell r="AC39">
            <v>24121.385000000002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57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57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57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57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57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57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12000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12000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12000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12000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8597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1001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2982</v>
          </cell>
          <cell r="AC55">
            <v>12580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8597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1001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2982</v>
          </cell>
          <cell r="AC57">
            <v>12580</v>
          </cell>
        </row>
        <row r="58">
          <cell r="C58">
            <v>0</v>
          </cell>
          <cell r="D58">
            <v>0</v>
          </cell>
          <cell r="E58">
            <v>8064</v>
          </cell>
          <cell r="F58">
            <v>8807.15</v>
          </cell>
          <cell r="G58">
            <v>1720.5</v>
          </cell>
          <cell r="H58">
            <v>243526.3</v>
          </cell>
          <cell r="I58">
            <v>0</v>
          </cell>
          <cell r="J58">
            <v>7257.385</v>
          </cell>
          <cell r="K58">
            <v>446</v>
          </cell>
          <cell r="L58">
            <v>0</v>
          </cell>
          <cell r="M58">
            <v>234034.4624</v>
          </cell>
          <cell r="N58">
            <v>0</v>
          </cell>
          <cell r="O58">
            <v>0</v>
          </cell>
          <cell r="P58">
            <v>4683</v>
          </cell>
          <cell r="Q58">
            <v>57</v>
          </cell>
          <cell r="R58">
            <v>0</v>
          </cell>
          <cell r="S58">
            <v>0</v>
          </cell>
          <cell r="T58">
            <v>673</v>
          </cell>
          <cell r="U58">
            <v>0</v>
          </cell>
          <cell r="V58">
            <v>0</v>
          </cell>
          <cell r="W58">
            <v>3850</v>
          </cell>
          <cell r="X58">
            <v>506.8</v>
          </cell>
          <cell r="Y58">
            <v>339</v>
          </cell>
          <cell r="Z58">
            <v>0</v>
          </cell>
          <cell r="AA58">
            <v>0</v>
          </cell>
          <cell r="AB58">
            <v>3982</v>
          </cell>
          <cell r="AC58">
            <v>517946.5973999999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5287</v>
          </cell>
          <cell r="G66">
            <v>0</v>
          </cell>
          <cell r="H66">
            <v>39500.94923327382</v>
          </cell>
          <cell r="I66">
            <v>0</v>
          </cell>
          <cell r="J66">
            <v>9546.25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3307</v>
          </cell>
          <cell r="Q66">
            <v>0</v>
          </cell>
          <cell r="R66">
            <v>84</v>
          </cell>
          <cell r="S66">
            <v>0</v>
          </cell>
          <cell r="T66">
            <v>0</v>
          </cell>
          <cell r="U66">
            <v>0</v>
          </cell>
          <cell r="V66">
            <v>552</v>
          </cell>
          <cell r="W66">
            <v>0</v>
          </cell>
          <cell r="X66">
            <v>0</v>
          </cell>
          <cell r="Y66">
            <v>3423</v>
          </cell>
          <cell r="Z66">
            <v>0</v>
          </cell>
          <cell r="AA66">
            <v>0</v>
          </cell>
          <cell r="AB66">
            <v>37650</v>
          </cell>
          <cell r="AC66">
            <v>99350.19923327383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1697.36</v>
          </cell>
          <cell r="G67">
            <v>0</v>
          </cell>
          <cell r="H67">
            <v>11716.331466647618</v>
          </cell>
          <cell r="I67">
            <v>0</v>
          </cell>
          <cell r="J67">
            <v>2978.2400000000002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1053.34</v>
          </cell>
          <cell r="Q67">
            <v>0</v>
          </cell>
          <cell r="R67">
            <v>26.959999999999997</v>
          </cell>
          <cell r="S67">
            <v>0</v>
          </cell>
          <cell r="T67">
            <v>1468</v>
          </cell>
          <cell r="U67">
            <v>0</v>
          </cell>
          <cell r="V67">
            <v>163</v>
          </cell>
          <cell r="W67">
            <v>0</v>
          </cell>
          <cell r="X67">
            <v>0</v>
          </cell>
          <cell r="Y67">
            <v>1083.48</v>
          </cell>
          <cell r="Z67">
            <v>0</v>
          </cell>
          <cell r="AA67">
            <v>0</v>
          </cell>
          <cell r="AB67">
            <v>11327.108616666666</v>
          </cell>
          <cell r="AC67">
            <v>31513.820083314284</v>
          </cell>
        </row>
        <row r="68">
          <cell r="C68">
            <v>100</v>
          </cell>
          <cell r="D68">
            <v>1370</v>
          </cell>
          <cell r="E68">
            <v>0</v>
          </cell>
          <cell r="F68">
            <v>16194.959999999997</v>
          </cell>
          <cell r="G68">
            <v>240</v>
          </cell>
          <cell r="H68">
            <v>19040.348333333335</v>
          </cell>
          <cell r="I68">
            <v>0</v>
          </cell>
          <cell r="J68">
            <v>583</v>
          </cell>
          <cell r="K68">
            <v>156</v>
          </cell>
          <cell r="L68">
            <v>10749.6</v>
          </cell>
          <cell r="M68">
            <v>0</v>
          </cell>
          <cell r="N68">
            <v>0</v>
          </cell>
          <cell r="O68">
            <v>0</v>
          </cell>
          <cell r="P68">
            <v>2811.5904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386</v>
          </cell>
          <cell r="W68">
            <v>6126</v>
          </cell>
          <cell r="X68">
            <v>406.8</v>
          </cell>
          <cell r="Y68">
            <v>1898.8000000000002</v>
          </cell>
          <cell r="Z68">
            <v>274</v>
          </cell>
          <cell r="AA68">
            <v>453.6</v>
          </cell>
          <cell r="AB68">
            <v>6024.390399999999</v>
          </cell>
          <cell r="AC68">
            <v>66816.08913333334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18177</v>
          </cell>
          <cell r="U71">
            <v>4009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22186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14261.4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57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14318.4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C74">
            <v>100</v>
          </cell>
          <cell r="D74">
            <v>1370</v>
          </cell>
          <cell r="E74">
            <v>0</v>
          </cell>
          <cell r="F74">
            <v>23179.319999999996</v>
          </cell>
          <cell r="G74">
            <v>240</v>
          </cell>
          <cell r="H74">
            <v>84519.02903325477</v>
          </cell>
          <cell r="I74">
            <v>0</v>
          </cell>
          <cell r="J74">
            <v>13107.49</v>
          </cell>
          <cell r="K74">
            <v>156</v>
          </cell>
          <cell r="L74">
            <v>10749.6</v>
          </cell>
          <cell r="M74">
            <v>0</v>
          </cell>
          <cell r="N74">
            <v>0</v>
          </cell>
          <cell r="O74">
            <v>0</v>
          </cell>
          <cell r="P74">
            <v>7171.9304</v>
          </cell>
          <cell r="Q74">
            <v>57</v>
          </cell>
          <cell r="R74">
            <v>110.96</v>
          </cell>
          <cell r="S74">
            <v>0</v>
          </cell>
          <cell r="T74">
            <v>19645</v>
          </cell>
          <cell r="U74">
            <v>4009</v>
          </cell>
          <cell r="V74">
            <v>1101</v>
          </cell>
          <cell r="W74">
            <v>6126</v>
          </cell>
          <cell r="X74">
            <v>406.8</v>
          </cell>
          <cell r="Y74">
            <v>6405.28</v>
          </cell>
          <cell r="Z74">
            <v>274</v>
          </cell>
          <cell r="AA74">
            <v>453.6</v>
          </cell>
          <cell r="AB74">
            <v>55001.49901666666</v>
          </cell>
          <cell r="AC74">
            <v>234183.50844992147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180</v>
          </cell>
          <cell r="G76">
            <v>0</v>
          </cell>
          <cell r="H76">
            <v>36582.8</v>
          </cell>
          <cell r="I76">
            <v>0</v>
          </cell>
          <cell r="J76">
            <v>300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1826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1924.2</v>
          </cell>
          <cell r="X76">
            <v>0</v>
          </cell>
          <cell r="Y76">
            <v>104</v>
          </cell>
          <cell r="Z76">
            <v>0</v>
          </cell>
          <cell r="AA76">
            <v>0</v>
          </cell>
          <cell r="AB76">
            <v>2941</v>
          </cell>
          <cell r="AC76">
            <v>43858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19074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1685</v>
          </cell>
          <cell r="AC77">
            <v>20759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6427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18455</v>
          </cell>
          <cell r="X79">
            <v>1722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26604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180</v>
          </cell>
          <cell r="G80">
            <v>0</v>
          </cell>
          <cell r="H80">
            <v>62083.8</v>
          </cell>
          <cell r="I80">
            <v>0</v>
          </cell>
          <cell r="J80">
            <v>300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1826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20379.2</v>
          </cell>
          <cell r="X80">
            <v>1722</v>
          </cell>
          <cell r="Y80">
            <v>104</v>
          </cell>
          <cell r="Z80">
            <v>0</v>
          </cell>
          <cell r="AA80">
            <v>0</v>
          </cell>
          <cell r="AB80">
            <v>4626</v>
          </cell>
          <cell r="AC80">
            <v>91221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1696.6040000000003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400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2096.6040000000003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1696.6040000000003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400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2096.6040000000003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190297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190297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190297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190297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149.29999999999927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149.29999999999927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149.29999999999927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149.29999999999927</v>
          </cell>
        </row>
        <row r="101">
          <cell r="C101">
            <v>100</v>
          </cell>
          <cell r="D101">
            <v>1370</v>
          </cell>
          <cell r="E101">
            <v>0</v>
          </cell>
          <cell r="F101">
            <v>23359.319999999996</v>
          </cell>
          <cell r="G101">
            <v>240</v>
          </cell>
          <cell r="H101">
            <v>338745.73303325474</v>
          </cell>
          <cell r="I101">
            <v>0</v>
          </cell>
          <cell r="J101">
            <v>13407.49</v>
          </cell>
          <cell r="K101">
            <v>156</v>
          </cell>
          <cell r="L101">
            <v>10749.6</v>
          </cell>
          <cell r="M101">
            <v>0</v>
          </cell>
          <cell r="N101">
            <v>0</v>
          </cell>
          <cell r="O101">
            <v>0</v>
          </cell>
          <cell r="P101">
            <v>8997.930400000001</v>
          </cell>
          <cell r="Q101">
            <v>57</v>
          </cell>
          <cell r="R101">
            <v>510.96</v>
          </cell>
          <cell r="S101">
            <v>0</v>
          </cell>
          <cell r="T101">
            <v>19645</v>
          </cell>
          <cell r="U101">
            <v>4009</v>
          </cell>
          <cell r="V101">
            <v>1101</v>
          </cell>
          <cell r="W101">
            <v>26505.2</v>
          </cell>
          <cell r="X101">
            <v>2128.8</v>
          </cell>
          <cell r="Y101">
            <v>6509.28</v>
          </cell>
          <cell r="Z101">
            <v>274</v>
          </cell>
          <cell r="AA101">
            <v>453.6</v>
          </cell>
          <cell r="AB101">
            <v>59627.49901666666</v>
          </cell>
          <cell r="AC101">
            <v>517947.4124499215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9.140625" style="258" customWidth="1"/>
    <col min="2" max="2" width="29.140625" style="258" customWidth="1"/>
    <col min="3" max="3" width="22.7109375" style="258" customWidth="1"/>
    <col min="4" max="4" width="22.00390625" style="258" bestFit="1" customWidth="1"/>
    <col min="5" max="5" width="26.8515625" style="258" bestFit="1" customWidth="1"/>
    <col min="6" max="16384" width="9.140625" style="258" customWidth="1"/>
  </cols>
  <sheetData>
    <row r="1" spans="4:5" ht="12.75">
      <c r="D1" s="451" t="s">
        <v>208</v>
      </c>
      <c r="E1" s="451"/>
    </row>
    <row r="3" spans="1:7" ht="15.75">
      <c r="A3" s="452" t="s">
        <v>209</v>
      </c>
      <c r="B3" s="452"/>
      <c r="C3" s="452"/>
      <c r="D3" s="452"/>
      <c r="E3" s="452"/>
      <c r="F3" s="452"/>
      <c r="G3" s="452"/>
    </row>
    <row r="6" spans="1:5" ht="16.5" thickBot="1">
      <c r="A6" s="453" t="s">
        <v>210</v>
      </c>
      <c r="B6" s="453"/>
      <c r="C6" s="453"/>
      <c r="D6" s="453"/>
      <c r="E6" s="453"/>
    </row>
    <row r="7" spans="1:5" ht="13.5" thickBot="1">
      <c r="A7" s="260" t="s">
        <v>211</v>
      </c>
      <c r="B7" s="261"/>
      <c r="C7" s="261" t="s">
        <v>212</v>
      </c>
      <c r="D7" s="261" t="s">
        <v>213</v>
      </c>
      <c r="E7" s="262" t="s">
        <v>214</v>
      </c>
    </row>
    <row r="8" spans="1:5" ht="13.5" thickTop="1">
      <c r="A8" s="442" t="s">
        <v>215</v>
      </c>
      <c r="B8" s="443"/>
      <c r="C8" s="447" t="s">
        <v>0</v>
      </c>
      <c r="D8" s="454" t="s">
        <v>216</v>
      </c>
      <c r="E8" s="457" t="s">
        <v>217</v>
      </c>
    </row>
    <row r="9" spans="1:5" ht="12.75">
      <c r="A9" s="442"/>
      <c r="B9" s="443"/>
      <c r="C9" s="447"/>
      <c r="D9" s="455"/>
      <c r="E9" s="458"/>
    </row>
    <row r="10" spans="1:5" ht="12.75">
      <c r="A10" s="442"/>
      <c r="B10" s="443"/>
      <c r="C10" s="447"/>
      <c r="D10" s="455"/>
      <c r="E10" s="263" t="s">
        <v>218</v>
      </c>
    </row>
    <row r="11" spans="1:5" ht="12.75">
      <c r="A11" s="442"/>
      <c r="B11" s="443"/>
      <c r="C11" s="447"/>
      <c r="D11" s="455"/>
      <c r="E11" s="263" t="s">
        <v>219</v>
      </c>
    </row>
    <row r="12" spans="1:5" ht="12.75">
      <c r="A12" s="442"/>
      <c r="B12" s="443"/>
      <c r="C12" s="447"/>
      <c r="D12" s="456"/>
      <c r="E12" s="263" t="s">
        <v>220</v>
      </c>
    </row>
    <row r="13" spans="1:5" ht="12.75">
      <c r="A13" s="442"/>
      <c r="B13" s="443"/>
      <c r="C13" s="447"/>
      <c r="D13" s="459" t="s">
        <v>221</v>
      </c>
      <c r="E13" s="461" t="s">
        <v>222</v>
      </c>
    </row>
    <row r="14" spans="1:5" ht="12.75">
      <c r="A14" s="442"/>
      <c r="B14" s="443"/>
      <c r="C14" s="447"/>
      <c r="D14" s="455"/>
      <c r="E14" s="458"/>
    </row>
    <row r="15" spans="1:5" ht="13.5" thickBot="1">
      <c r="A15" s="444"/>
      <c r="B15" s="445"/>
      <c r="C15" s="448"/>
      <c r="D15" s="460"/>
      <c r="E15" s="264" t="s">
        <v>223</v>
      </c>
    </row>
    <row r="16" spans="1:5" ht="13.5" thickBot="1">
      <c r="A16" s="440" t="s">
        <v>224</v>
      </c>
      <c r="B16" s="441"/>
      <c r="C16" s="446" t="s">
        <v>1</v>
      </c>
      <c r="D16" s="449" t="s">
        <v>216</v>
      </c>
      <c r="E16" s="265"/>
    </row>
    <row r="17" spans="1:7" ht="12.75">
      <c r="A17" s="442"/>
      <c r="B17" s="443"/>
      <c r="C17" s="447"/>
      <c r="D17" s="439"/>
      <c r="E17" s="263" t="s">
        <v>217</v>
      </c>
      <c r="G17" s="449"/>
    </row>
    <row r="18" spans="1:7" ht="12.75">
      <c r="A18" s="442"/>
      <c r="B18" s="443"/>
      <c r="C18" s="447"/>
      <c r="D18" s="439"/>
      <c r="E18" s="263" t="s">
        <v>218</v>
      </c>
      <c r="G18" s="439"/>
    </row>
    <row r="19" spans="1:7" ht="12.75">
      <c r="A19" s="442"/>
      <c r="B19" s="443"/>
      <c r="C19" s="447"/>
      <c r="D19" s="439"/>
      <c r="E19" s="263" t="s">
        <v>219</v>
      </c>
      <c r="G19" s="439"/>
    </row>
    <row r="20" spans="1:7" ht="12.75">
      <c r="A20" s="442"/>
      <c r="B20" s="443"/>
      <c r="C20" s="447"/>
      <c r="D20" s="447" t="s">
        <v>221</v>
      </c>
      <c r="E20" s="263"/>
      <c r="G20" s="439"/>
    </row>
    <row r="21" spans="1:5" ht="13.5" thickBot="1">
      <c r="A21" s="444"/>
      <c r="B21" s="445"/>
      <c r="C21" s="448"/>
      <c r="D21" s="448"/>
      <c r="E21" s="264" t="s">
        <v>223</v>
      </c>
    </row>
    <row r="23" spans="1:5" ht="15.75">
      <c r="A23" s="450" t="s">
        <v>225</v>
      </c>
      <c r="B23" s="450"/>
      <c r="C23" s="450"/>
      <c r="D23" s="450"/>
      <c r="E23" s="450"/>
    </row>
    <row r="25" spans="1:5" ht="12.75">
      <c r="A25" s="266" t="s">
        <v>211</v>
      </c>
      <c r="B25" s="436" t="s">
        <v>226</v>
      </c>
      <c r="C25" s="437"/>
      <c r="D25" s="437"/>
      <c r="E25" s="438"/>
    </row>
    <row r="26" spans="1:5" ht="12.75">
      <c r="A26" s="439" t="s">
        <v>215</v>
      </c>
      <c r="B26" s="433" t="s">
        <v>227</v>
      </c>
      <c r="C26" s="434"/>
      <c r="D26" s="434"/>
      <c r="E26" s="435"/>
    </row>
    <row r="27" spans="1:5" ht="12.75">
      <c r="A27" s="439"/>
      <c r="B27" s="433" t="s">
        <v>2</v>
      </c>
      <c r="C27" s="434"/>
      <c r="D27" s="434"/>
      <c r="E27" s="435"/>
    </row>
    <row r="28" spans="1:5" ht="12.75">
      <c r="A28" s="439"/>
      <c r="B28" s="433" t="s">
        <v>3</v>
      </c>
      <c r="C28" s="434"/>
      <c r="D28" s="434"/>
      <c r="E28" s="435"/>
    </row>
    <row r="29" spans="1:5" ht="12.75" customHeight="1">
      <c r="A29" s="439"/>
      <c r="B29" s="433" t="s">
        <v>228</v>
      </c>
      <c r="C29" s="434"/>
      <c r="D29" s="434"/>
      <c r="E29" s="435"/>
    </row>
    <row r="30" spans="1:5" ht="12.75">
      <c r="A30" s="439"/>
      <c r="B30" s="433" t="s">
        <v>4</v>
      </c>
      <c r="C30" s="434"/>
      <c r="D30" s="434"/>
      <c r="E30" s="435"/>
    </row>
    <row r="31" spans="1:5" ht="12.75">
      <c r="A31" s="439"/>
      <c r="B31" s="433" t="s">
        <v>229</v>
      </c>
      <c r="C31" s="434"/>
      <c r="D31" s="434"/>
      <c r="E31" s="435"/>
    </row>
    <row r="32" spans="1:5" ht="12.75">
      <c r="A32" s="266" t="s">
        <v>224</v>
      </c>
      <c r="B32" s="433" t="s">
        <v>227</v>
      </c>
      <c r="C32" s="434"/>
      <c r="D32" s="434"/>
      <c r="E32" s="435"/>
    </row>
    <row r="34" ht="12.75">
      <c r="B34" s="267"/>
    </row>
    <row r="35" ht="12.75">
      <c r="B35" s="267"/>
    </row>
  </sheetData>
  <sheetProtection password="DFAB" sheet="1" selectLockedCells="1" selectUnlockedCells="1"/>
  <mergeCells count="24">
    <mergeCell ref="D1:E1"/>
    <mergeCell ref="A3:G3"/>
    <mergeCell ref="A6:E6"/>
    <mergeCell ref="A8:B15"/>
    <mergeCell ref="C8:C15"/>
    <mergeCell ref="D8:D12"/>
    <mergeCell ref="E8:E9"/>
    <mergeCell ref="D13:D15"/>
    <mergeCell ref="E13:E14"/>
    <mergeCell ref="A16:B21"/>
    <mergeCell ref="C16:C21"/>
    <mergeCell ref="D16:D19"/>
    <mergeCell ref="G17:G20"/>
    <mergeCell ref="D20:D21"/>
    <mergeCell ref="A23:E23"/>
    <mergeCell ref="B32:E32"/>
    <mergeCell ref="B25:E25"/>
    <mergeCell ref="A26:A31"/>
    <mergeCell ref="B26:E26"/>
    <mergeCell ref="B27:E27"/>
    <mergeCell ref="B28:E28"/>
    <mergeCell ref="B29:E29"/>
    <mergeCell ref="B30:E30"/>
    <mergeCell ref="B31:E3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0"/>
  <dimension ref="A1:Q31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38.7109375" style="366" customWidth="1"/>
    <col min="2" max="2" width="23.140625" style="366" customWidth="1"/>
    <col min="3" max="3" width="6.57421875" style="293" customWidth="1"/>
    <col min="4" max="7" width="6.57421875" style="268" customWidth="1"/>
    <col min="8" max="8" width="7.140625" style="268" customWidth="1"/>
    <col min="9" max="9" width="7.28125" style="268" customWidth="1"/>
    <col min="10" max="10" width="8.140625" style="268" customWidth="1"/>
    <col min="11" max="11" width="8.00390625" style="268" customWidth="1"/>
    <col min="12" max="12" width="7.421875" style="268" customWidth="1"/>
    <col min="13" max="13" width="8.00390625" style="268" customWidth="1"/>
    <col min="14" max="14" width="7.421875" style="268" bestFit="1" customWidth="1"/>
    <col min="15" max="16384" width="9.140625" style="258" customWidth="1"/>
  </cols>
  <sheetData>
    <row r="1" spans="1:14" ht="15.75" customHeight="1">
      <c r="A1" s="364"/>
      <c r="B1" s="364"/>
      <c r="K1" s="111" t="s">
        <v>263</v>
      </c>
      <c r="L1" s="111"/>
      <c r="M1" s="111"/>
      <c r="N1" s="365"/>
    </row>
    <row r="2" spans="11:12" ht="33" customHeight="1">
      <c r="K2" s="268" t="s">
        <v>46</v>
      </c>
      <c r="L2" s="268" t="s">
        <v>46</v>
      </c>
    </row>
    <row r="3" ht="15" hidden="1"/>
    <row r="4" spans="1:2" ht="15.75">
      <c r="A4" s="367"/>
      <c r="B4" s="367"/>
    </row>
    <row r="5" spans="1:14" ht="15.75">
      <c r="A5" s="489" t="s">
        <v>264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</row>
    <row r="6" spans="5:14" ht="10.5" customHeight="1">
      <c r="E6" s="368"/>
      <c r="F6" s="368"/>
      <c r="G6" s="368"/>
      <c r="H6" s="368"/>
      <c r="I6" s="368"/>
      <c r="J6" s="368"/>
      <c r="L6" s="545" t="s">
        <v>5</v>
      </c>
      <c r="M6" s="545"/>
      <c r="N6" s="545"/>
    </row>
    <row r="7" ht="15" hidden="1"/>
    <row r="8" spans="1:14" ht="16.5" thickBot="1">
      <c r="A8" s="546" t="s">
        <v>152</v>
      </c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</row>
    <row r="9" spans="1:16" s="373" customFormat="1" ht="58.5" customHeight="1">
      <c r="A9" s="369" t="s">
        <v>265</v>
      </c>
      <c r="B9" s="370" t="s">
        <v>266</v>
      </c>
      <c r="C9" s="371" t="s">
        <v>267</v>
      </c>
      <c r="D9" s="371" t="s">
        <v>268</v>
      </c>
      <c r="E9" s="371" t="s">
        <v>269</v>
      </c>
      <c r="F9" s="371" t="s">
        <v>270</v>
      </c>
      <c r="G9" s="371" t="s">
        <v>271</v>
      </c>
      <c r="H9" s="371" t="s">
        <v>272</v>
      </c>
      <c r="I9" s="371" t="s">
        <v>273</v>
      </c>
      <c r="J9" s="371" t="s">
        <v>274</v>
      </c>
      <c r="K9" s="371" t="s">
        <v>275</v>
      </c>
      <c r="L9" s="371" t="s">
        <v>276</v>
      </c>
      <c r="M9" s="371" t="s">
        <v>277</v>
      </c>
      <c r="N9" s="372" t="s">
        <v>278</v>
      </c>
      <c r="P9" s="374" t="s">
        <v>279</v>
      </c>
    </row>
    <row r="10" spans="1:16" s="373" customFormat="1" ht="15" customHeight="1">
      <c r="A10" s="375" t="s">
        <v>227</v>
      </c>
      <c r="B10" s="376">
        <f>'[4]8_melléklet_ktgv_i_mérleg'!E8</f>
        <v>57514.212400000004</v>
      </c>
      <c r="C10" s="377">
        <f>$B$10/24</f>
        <v>2396.4255166666667</v>
      </c>
      <c r="D10" s="377">
        <f aca="true" t="shared" si="0" ref="D10:N10">$B$10/24</f>
        <v>2396.4255166666667</v>
      </c>
      <c r="E10" s="377">
        <f t="shared" si="0"/>
        <v>2396.4255166666667</v>
      </c>
      <c r="F10" s="377">
        <f>$B$10/24*6</f>
        <v>14378.553100000001</v>
      </c>
      <c r="G10" s="377">
        <f t="shared" si="0"/>
        <v>2396.4255166666667</v>
      </c>
      <c r="H10" s="377">
        <f t="shared" si="0"/>
        <v>2396.4255166666667</v>
      </c>
      <c r="I10" s="377">
        <f t="shared" si="0"/>
        <v>2396.4255166666667</v>
      </c>
      <c r="J10" s="377">
        <f t="shared" si="0"/>
        <v>2396.4255166666667</v>
      </c>
      <c r="K10" s="377">
        <f>$B$10/24*8</f>
        <v>19171.404133333333</v>
      </c>
      <c r="L10" s="377">
        <f t="shared" si="0"/>
        <v>2396.4255166666667</v>
      </c>
      <c r="M10" s="377">
        <f t="shared" si="0"/>
        <v>2396.4255166666667</v>
      </c>
      <c r="N10" s="377">
        <f t="shared" si="0"/>
        <v>2396.4255166666667</v>
      </c>
      <c r="P10" s="378">
        <f>SUM(C10:N10)</f>
        <v>57514.212400000004</v>
      </c>
    </row>
    <row r="11" spans="1:16" s="373" customFormat="1" ht="15" customHeight="1">
      <c r="A11" s="375" t="s">
        <v>2</v>
      </c>
      <c r="B11" s="376">
        <f>'[4]8_melléklet_ktgv_i_mérleg'!E11</f>
        <v>171344</v>
      </c>
      <c r="C11" s="377">
        <f>$B$11/13</f>
        <v>13180.307692307691</v>
      </c>
      <c r="D11" s="377">
        <f aca="true" t="shared" si="1" ref="D11:N11">$B$11/13</f>
        <v>13180.307692307691</v>
      </c>
      <c r="E11" s="377">
        <f>$B$11/13*2</f>
        <v>26360.615384615383</v>
      </c>
      <c r="F11" s="377">
        <f t="shared" si="1"/>
        <v>13180.307692307691</v>
      </c>
      <c r="G11" s="377">
        <f t="shared" si="1"/>
        <v>13180.307692307691</v>
      </c>
      <c r="H11" s="377">
        <f t="shared" si="1"/>
        <v>13180.307692307691</v>
      </c>
      <c r="I11" s="377">
        <f t="shared" si="1"/>
        <v>13180.307692307691</v>
      </c>
      <c r="J11" s="377">
        <f t="shared" si="1"/>
        <v>13180.307692307691</v>
      </c>
      <c r="K11" s="377">
        <f t="shared" si="1"/>
        <v>13180.307692307691</v>
      </c>
      <c r="L11" s="377">
        <f t="shared" si="1"/>
        <v>13180.307692307691</v>
      </c>
      <c r="M11" s="377">
        <f t="shared" si="1"/>
        <v>13180.307692307691</v>
      </c>
      <c r="N11" s="377">
        <f t="shared" si="1"/>
        <v>13180.307692307691</v>
      </c>
      <c r="P11" s="378">
        <f aca="true" t="shared" si="2" ref="P11:P17">SUM(C11:N11)</f>
        <v>171343.99999999997</v>
      </c>
    </row>
    <row r="12" spans="1:16" s="373" customFormat="1" ht="15" customHeight="1">
      <c r="A12" s="375" t="s">
        <v>280</v>
      </c>
      <c r="B12" s="376">
        <f>'[4]8_melléklet_ktgv_i_mérleg'!E26</f>
        <v>234565</v>
      </c>
      <c r="C12" s="377"/>
      <c r="D12" s="377"/>
      <c r="E12" s="377"/>
      <c r="F12" s="377">
        <f>1498</f>
        <v>1498</v>
      </c>
      <c r="G12" s="377">
        <v>330</v>
      </c>
      <c r="H12" s="377">
        <v>330</v>
      </c>
      <c r="I12" s="377"/>
      <c r="J12" s="377"/>
      <c r="K12" s="377"/>
      <c r="L12" s="377"/>
      <c r="M12" s="379">
        <f>B12-1498-660</f>
        <v>232407</v>
      </c>
      <c r="N12" s="379"/>
      <c r="P12" s="378">
        <f t="shared" si="2"/>
        <v>234565</v>
      </c>
    </row>
    <row r="13" spans="1:16" s="373" customFormat="1" ht="15" customHeight="1">
      <c r="A13" s="375" t="s">
        <v>281</v>
      </c>
      <c r="B13" s="376">
        <f>'[4]8_melléklet_ktgv_i_mérleg'!E18</f>
        <v>22932.385000000002</v>
      </c>
      <c r="C13" s="377">
        <f>($B$13-9500)/11</f>
        <v>1221.1259090909093</v>
      </c>
      <c r="D13" s="377">
        <f aca="true" t="shared" si="3" ref="D13:N13">($B$13-9500)/11</f>
        <v>1221.1259090909093</v>
      </c>
      <c r="E13" s="377">
        <v>9500</v>
      </c>
      <c r="F13" s="377">
        <f t="shared" si="3"/>
        <v>1221.1259090909093</v>
      </c>
      <c r="G13" s="377">
        <f t="shared" si="3"/>
        <v>1221.1259090909093</v>
      </c>
      <c r="H13" s="377">
        <f t="shared" si="3"/>
        <v>1221.1259090909093</v>
      </c>
      <c r="I13" s="377">
        <f t="shared" si="3"/>
        <v>1221.1259090909093</v>
      </c>
      <c r="J13" s="377">
        <f t="shared" si="3"/>
        <v>1221.1259090909093</v>
      </c>
      <c r="K13" s="377">
        <f t="shared" si="3"/>
        <v>1221.1259090909093</v>
      </c>
      <c r="L13" s="377">
        <f t="shared" si="3"/>
        <v>1221.1259090909093</v>
      </c>
      <c r="M13" s="377">
        <f t="shared" si="3"/>
        <v>1221.1259090909093</v>
      </c>
      <c r="N13" s="377">
        <f t="shared" si="3"/>
        <v>1221.1259090909093</v>
      </c>
      <c r="P13" s="378">
        <f t="shared" si="2"/>
        <v>22932.385</v>
      </c>
    </row>
    <row r="14" spans="1:16" s="373" customFormat="1" ht="15" customHeight="1">
      <c r="A14" s="375" t="s">
        <v>72</v>
      </c>
      <c r="B14" s="376">
        <f>'[4]8_melléklet_ktgv_i_mérleg'!E24</f>
        <v>57</v>
      </c>
      <c r="C14" s="377">
        <v>57</v>
      </c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9"/>
      <c r="P14" s="378">
        <f t="shared" si="2"/>
        <v>57</v>
      </c>
    </row>
    <row r="15" spans="1:16" s="373" customFormat="1" ht="15" customHeight="1">
      <c r="A15" s="375" t="s">
        <v>4</v>
      </c>
      <c r="B15" s="376">
        <f>'[4]8_melléklet_ktgv_i_mérleg'!E31</f>
        <v>12000</v>
      </c>
      <c r="C15" s="377"/>
      <c r="D15" s="377"/>
      <c r="E15" s="377">
        <v>12000</v>
      </c>
      <c r="F15" s="377"/>
      <c r="G15" s="377"/>
      <c r="H15" s="377"/>
      <c r="I15" s="377"/>
      <c r="J15" s="377"/>
      <c r="K15" s="377"/>
      <c r="L15" s="377"/>
      <c r="M15" s="377"/>
      <c r="N15" s="379"/>
      <c r="P15" s="378">
        <f t="shared" si="2"/>
        <v>12000</v>
      </c>
    </row>
    <row r="16" spans="1:16" s="373" customFormat="1" ht="15" customHeight="1">
      <c r="A16" s="375" t="s">
        <v>229</v>
      </c>
      <c r="B16" s="376">
        <f>'[4]8_melléklet_ktgv_i_mérleg'!E35</f>
        <v>12580</v>
      </c>
      <c r="C16" s="377">
        <f>B16</f>
        <v>12580</v>
      </c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9"/>
      <c r="P16" s="378">
        <f t="shared" si="2"/>
        <v>12580</v>
      </c>
    </row>
    <row r="17" spans="1:17" ht="36" customHeight="1">
      <c r="A17" s="380"/>
      <c r="B17" s="381">
        <f aca="true" t="shared" si="4" ref="B17:N17">SUM(B10:B16)</f>
        <v>510992.5974</v>
      </c>
      <c r="C17" s="382">
        <f t="shared" si="4"/>
        <v>29434.859118065266</v>
      </c>
      <c r="D17" s="382">
        <f t="shared" si="4"/>
        <v>16797.859118065266</v>
      </c>
      <c r="E17" s="382">
        <f t="shared" si="4"/>
        <v>50257.040901282046</v>
      </c>
      <c r="F17" s="382">
        <f t="shared" si="4"/>
        <v>30277.9867013986</v>
      </c>
      <c r="G17" s="382">
        <f t="shared" si="4"/>
        <v>17127.859118065266</v>
      </c>
      <c r="H17" s="382">
        <f t="shared" si="4"/>
        <v>17127.859118065266</v>
      </c>
      <c r="I17" s="382">
        <f t="shared" si="4"/>
        <v>16797.859118065266</v>
      </c>
      <c r="J17" s="382">
        <f t="shared" si="4"/>
        <v>16797.859118065266</v>
      </c>
      <c r="K17" s="382">
        <f t="shared" si="4"/>
        <v>33572.83773473193</v>
      </c>
      <c r="L17" s="382">
        <f t="shared" si="4"/>
        <v>16797.859118065266</v>
      </c>
      <c r="M17" s="382">
        <f t="shared" si="4"/>
        <v>249204.85911806527</v>
      </c>
      <c r="N17" s="383">
        <f t="shared" si="4"/>
        <v>16797.859118065266</v>
      </c>
      <c r="O17" s="271"/>
      <c r="P17" s="378">
        <f t="shared" si="2"/>
        <v>510992.5974</v>
      </c>
      <c r="Q17" s="271">
        <f>B17-P17</f>
        <v>0</v>
      </c>
    </row>
    <row r="18" spans="1:16" ht="27" customHeight="1">
      <c r="A18" s="384"/>
      <c r="B18" s="385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7"/>
      <c r="P18" s="374"/>
    </row>
    <row r="19" spans="1:16" ht="15.75">
      <c r="A19" s="547" t="s">
        <v>154</v>
      </c>
      <c r="B19" s="546"/>
      <c r="C19" s="546"/>
      <c r="D19" s="546"/>
      <c r="E19" s="546"/>
      <c r="F19" s="546"/>
      <c r="G19" s="546"/>
      <c r="H19" s="546"/>
      <c r="I19" s="546"/>
      <c r="J19" s="546"/>
      <c r="K19" s="546"/>
      <c r="L19" s="546"/>
      <c r="M19" s="546"/>
      <c r="N19" s="548"/>
      <c r="P19" s="374"/>
    </row>
    <row r="20" spans="1:16" s="373" customFormat="1" ht="58.5" customHeight="1">
      <c r="A20" s="388" t="s">
        <v>282</v>
      </c>
      <c r="B20" s="389" t="s">
        <v>266</v>
      </c>
      <c r="C20" s="390" t="s">
        <v>267</v>
      </c>
      <c r="D20" s="390" t="s">
        <v>268</v>
      </c>
      <c r="E20" s="390" t="s">
        <v>269</v>
      </c>
      <c r="F20" s="390" t="s">
        <v>270</v>
      </c>
      <c r="G20" s="390" t="s">
        <v>271</v>
      </c>
      <c r="H20" s="390" t="s">
        <v>272</v>
      </c>
      <c r="I20" s="390" t="s">
        <v>273</v>
      </c>
      <c r="J20" s="390" t="s">
        <v>274</v>
      </c>
      <c r="K20" s="390" t="s">
        <v>275</v>
      </c>
      <c r="L20" s="390" t="s">
        <v>276</v>
      </c>
      <c r="M20" s="390" t="s">
        <v>277</v>
      </c>
      <c r="N20" s="391" t="s">
        <v>278</v>
      </c>
      <c r="P20" s="374" t="s">
        <v>279</v>
      </c>
    </row>
    <row r="21" spans="1:16" s="373" customFormat="1" ht="15" customHeight="1">
      <c r="A21" s="375" t="s">
        <v>216</v>
      </c>
      <c r="B21" s="376">
        <f>'[4]8_melléklet_ktgv_i_mérleg'!L12</f>
        <v>228378.50844992144</v>
      </c>
      <c r="C21" s="377">
        <f>$B$21/18</f>
        <v>12687.694913884525</v>
      </c>
      <c r="D21" s="377">
        <f>$B$21/18</f>
        <v>12687.694913884525</v>
      </c>
      <c r="E21" s="377">
        <f>$B$21/18*2</f>
        <v>25375.38982776905</v>
      </c>
      <c r="F21" s="377">
        <f>$B$21/18*2</f>
        <v>25375.38982776905</v>
      </c>
      <c r="G21" s="377">
        <f>$B$21/18*2</f>
        <v>25375.38982776905</v>
      </c>
      <c r="H21" s="377">
        <f>$B$21/18</f>
        <v>12687.694913884525</v>
      </c>
      <c r="I21" s="377">
        <f>$B$21/18</f>
        <v>12687.694913884525</v>
      </c>
      <c r="J21" s="377">
        <f>$B$21/18</f>
        <v>12687.694913884525</v>
      </c>
      <c r="K21" s="377">
        <f>$B$21/18*2</f>
        <v>25375.38982776905</v>
      </c>
      <c r="L21" s="377">
        <f>$B$21/18</f>
        <v>12687.694913884525</v>
      </c>
      <c r="M21" s="377">
        <f>$B$21/18*3</f>
        <v>38063.084741653576</v>
      </c>
      <c r="N21" s="377">
        <f>$B$21/18</f>
        <v>12687.694913884525</v>
      </c>
      <c r="P21" s="378">
        <f aca="true" t="shared" si="5" ref="P21:P26">SUM(C21:N21)</f>
        <v>228378.50844992147</v>
      </c>
    </row>
    <row r="22" spans="1:16" s="373" customFormat="1" ht="15" customHeight="1">
      <c r="A22" s="375" t="s">
        <v>221</v>
      </c>
      <c r="B22" s="376">
        <f>'[4]8_melléklet_ktgv_i_mérleg'!L18+'[4]8_melléklet_ktgv_i_mérleg'!L21</f>
        <v>64162</v>
      </c>
      <c r="C22" s="377">
        <v>2000</v>
      </c>
      <c r="D22" s="377"/>
      <c r="E22" s="377"/>
      <c r="F22" s="377"/>
      <c r="G22" s="377"/>
      <c r="H22" s="377">
        <f>$B$22/5-2000</f>
        <v>10832.4</v>
      </c>
      <c r="I22" s="377"/>
      <c r="J22" s="377"/>
      <c r="K22" s="377"/>
      <c r="L22" s="377"/>
      <c r="M22" s="377">
        <f>B22/5*4</f>
        <v>51329.6</v>
      </c>
      <c r="N22" s="379"/>
      <c r="P22" s="378">
        <f t="shared" si="5"/>
        <v>64162</v>
      </c>
    </row>
    <row r="23" spans="1:16" s="373" customFormat="1" ht="15" customHeight="1">
      <c r="A23" s="375" t="s">
        <v>283</v>
      </c>
      <c r="B23" s="376">
        <f>+'[4]8_melléklet_ktgv_i_mérleg'!L20</f>
        <v>2699.6040000000003</v>
      </c>
      <c r="C23" s="377"/>
      <c r="D23" s="377"/>
      <c r="E23" s="377">
        <f>$B$23/10</f>
        <v>269.96040000000005</v>
      </c>
      <c r="F23" s="377">
        <f aca="true" t="shared" si="6" ref="F23:N23">$B$23/10</f>
        <v>269.96040000000005</v>
      </c>
      <c r="G23" s="377">
        <f t="shared" si="6"/>
        <v>269.96040000000005</v>
      </c>
      <c r="H23" s="377">
        <f t="shared" si="6"/>
        <v>269.96040000000005</v>
      </c>
      <c r="I23" s="377">
        <f t="shared" si="6"/>
        <v>269.96040000000005</v>
      </c>
      <c r="J23" s="377">
        <f t="shared" si="6"/>
        <v>269.96040000000005</v>
      </c>
      <c r="K23" s="377">
        <f t="shared" si="6"/>
        <v>269.96040000000005</v>
      </c>
      <c r="L23" s="377">
        <f t="shared" si="6"/>
        <v>269.96040000000005</v>
      </c>
      <c r="M23" s="377">
        <f t="shared" si="6"/>
        <v>269.96040000000005</v>
      </c>
      <c r="N23" s="377">
        <f t="shared" si="6"/>
        <v>269.96040000000005</v>
      </c>
      <c r="P23" s="378">
        <f t="shared" si="5"/>
        <v>2699.604</v>
      </c>
    </row>
    <row r="24" spans="1:16" s="373" customFormat="1" ht="15" customHeight="1">
      <c r="A24" s="375" t="s">
        <v>284</v>
      </c>
      <c r="B24" s="376">
        <f>'[4]3_melléklet_kiadások'!E30</f>
        <v>194297</v>
      </c>
      <c r="C24" s="377">
        <v>500</v>
      </c>
      <c r="D24" s="377">
        <v>500</v>
      </c>
      <c r="E24" s="377">
        <v>500</v>
      </c>
      <c r="F24" s="377">
        <v>1000</v>
      </c>
      <c r="G24" s="377">
        <v>1000</v>
      </c>
      <c r="H24" s="377">
        <v>1000</v>
      </c>
      <c r="I24" s="377">
        <v>1000</v>
      </c>
      <c r="J24" s="377">
        <v>1000</v>
      </c>
      <c r="K24" s="377">
        <v>1000</v>
      </c>
      <c r="L24" s="377">
        <v>1000</v>
      </c>
      <c r="M24" s="377">
        <v>1000</v>
      </c>
      <c r="N24" s="379">
        <v>184797</v>
      </c>
      <c r="P24" s="378">
        <f t="shared" si="5"/>
        <v>194297</v>
      </c>
    </row>
    <row r="25" spans="1:16" s="373" customFormat="1" ht="15" customHeight="1">
      <c r="A25" s="375" t="s">
        <v>285</v>
      </c>
      <c r="B25" s="376">
        <f>'[4]8_melléklet_ktgv_i_mérleg'!L30</f>
        <v>21456.3</v>
      </c>
      <c r="C25" s="377"/>
      <c r="D25" s="377"/>
      <c r="E25" s="377"/>
      <c r="F25" s="377">
        <f>$B$25/6</f>
        <v>3576.0499999999997</v>
      </c>
      <c r="G25" s="377">
        <f>$B$25/6</f>
        <v>3576.0499999999997</v>
      </c>
      <c r="H25" s="377">
        <f>$B$25/6</f>
        <v>3576.0499999999997</v>
      </c>
      <c r="I25" s="377"/>
      <c r="J25" s="377"/>
      <c r="K25" s="377"/>
      <c r="L25" s="377">
        <f>$B$25/6*3</f>
        <v>10728.15</v>
      </c>
      <c r="M25" s="377"/>
      <c r="N25" s="379"/>
      <c r="P25" s="378">
        <f t="shared" si="5"/>
        <v>21456.3</v>
      </c>
    </row>
    <row r="26" spans="1:17" ht="30" customHeight="1" thickBot="1">
      <c r="A26" s="392"/>
      <c r="B26" s="393">
        <f>SUM(B21:B25)</f>
        <v>510993.4124499214</v>
      </c>
      <c r="C26" s="394">
        <f>SUM(C21:C25)</f>
        <v>15187.694913884525</v>
      </c>
      <c r="D26" s="394">
        <f aca="true" t="shared" si="7" ref="D26:N26">SUM(D21:D25)</f>
        <v>13187.694913884525</v>
      </c>
      <c r="E26" s="394">
        <f t="shared" si="7"/>
        <v>26145.35022776905</v>
      </c>
      <c r="F26" s="394">
        <f t="shared" si="7"/>
        <v>30221.40022776905</v>
      </c>
      <c r="G26" s="394">
        <f t="shared" si="7"/>
        <v>30221.40022776905</v>
      </c>
      <c r="H26" s="394">
        <f t="shared" si="7"/>
        <v>28366.105313884524</v>
      </c>
      <c r="I26" s="394">
        <f t="shared" si="7"/>
        <v>13957.655313884525</v>
      </c>
      <c r="J26" s="394">
        <f t="shared" si="7"/>
        <v>13957.655313884525</v>
      </c>
      <c r="K26" s="394">
        <f t="shared" si="7"/>
        <v>26645.35022776905</v>
      </c>
      <c r="L26" s="394">
        <f t="shared" si="7"/>
        <v>24685.805313884524</v>
      </c>
      <c r="M26" s="394">
        <f t="shared" si="7"/>
        <v>90662.64514165357</v>
      </c>
      <c r="N26" s="395">
        <f t="shared" si="7"/>
        <v>197754.65531388452</v>
      </c>
      <c r="O26" s="271"/>
      <c r="P26" s="378">
        <f t="shared" si="5"/>
        <v>510993.41244992136</v>
      </c>
      <c r="Q26" s="271">
        <f>B26-P26</f>
        <v>0</v>
      </c>
    </row>
    <row r="27" spans="3:7" ht="15">
      <c r="C27" s="285" t="s">
        <v>286</v>
      </c>
      <c r="D27" s="396"/>
      <c r="E27" s="396"/>
      <c r="F27" s="396"/>
      <c r="G27" s="397"/>
    </row>
    <row r="28" spans="7:14" ht="15">
      <c r="G28" s="398" t="s">
        <v>287</v>
      </c>
      <c r="H28" s="396"/>
      <c r="I28" s="396"/>
      <c r="J28" s="396"/>
      <c r="K28" s="396"/>
      <c r="L28" s="396"/>
      <c r="M28" s="396"/>
      <c r="N28" s="396"/>
    </row>
    <row r="30" spans="3:15" ht="15">
      <c r="C30" s="399"/>
      <c r="D30" s="400">
        <f>C31</f>
        <v>14247.16420418074</v>
      </c>
      <c r="E30" s="400">
        <f aca="true" t="shared" si="8" ref="E30:N30">D31</f>
        <v>17857.328408361485</v>
      </c>
      <c r="F30" s="400">
        <f t="shared" si="8"/>
        <v>41969.01908187448</v>
      </c>
      <c r="G30" s="400">
        <f t="shared" si="8"/>
        <v>42025.60555550404</v>
      </c>
      <c r="H30" s="400">
        <f t="shared" si="8"/>
        <v>28932.064445800253</v>
      </c>
      <c r="I30" s="400">
        <f t="shared" si="8"/>
        <v>17693.818249981</v>
      </c>
      <c r="J30" s="400">
        <f t="shared" si="8"/>
        <v>20534.02205416174</v>
      </c>
      <c r="K30" s="400">
        <f t="shared" si="8"/>
        <v>23374.225858342477</v>
      </c>
      <c r="L30" s="400">
        <f t="shared" si="8"/>
        <v>30301.71336530536</v>
      </c>
      <c r="M30" s="400">
        <f t="shared" si="8"/>
        <v>22413.767169486102</v>
      </c>
      <c r="N30" s="400">
        <f t="shared" si="8"/>
        <v>180955.9811458978</v>
      </c>
      <c r="O30" s="374"/>
    </row>
    <row r="31" spans="3:15" ht="15">
      <c r="C31" s="400">
        <f>C17-C26</f>
        <v>14247.16420418074</v>
      </c>
      <c r="D31" s="400">
        <f>(D17+D30)-D26</f>
        <v>17857.328408361485</v>
      </c>
      <c r="E31" s="400">
        <f aca="true" t="shared" si="9" ref="E31:N31">(E17+E30)-E26</f>
        <v>41969.01908187448</v>
      </c>
      <c r="F31" s="400">
        <f t="shared" si="9"/>
        <v>42025.60555550404</v>
      </c>
      <c r="G31" s="400">
        <f t="shared" si="9"/>
        <v>28932.064445800253</v>
      </c>
      <c r="H31" s="400">
        <f t="shared" si="9"/>
        <v>17693.818249981</v>
      </c>
      <c r="I31" s="400">
        <f t="shared" si="9"/>
        <v>20534.02205416174</v>
      </c>
      <c r="J31" s="400">
        <f t="shared" si="9"/>
        <v>23374.225858342477</v>
      </c>
      <c r="K31" s="400">
        <f t="shared" si="9"/>
        <v>30301.71336530536</v>
      </c>
      <c r="L31" s="400">
        <f t="shared" si="9"/>
        <v>22413.767169486102</v>
      </c>
      <c r="M31" s="400">
        <f t="shared" si="9"/>
        <v>180955.9811458978</v>
      </c>
      <c r="N31" s="400">
        <f t="shared" si="9"/>
        <v>-0.8150499214534648</v>
      </c>
      <c r="O31" s="374"/>
    </row>
  </sheetData>
  <sheetProtection password="DFAB" sheet="1" objects="1" scenarios="1" selectLockedCells="1" selectUnlockedCells="1"/>
  <mergeCells count="4">
    <mergeCell ref="A5:N5"/>
    <mergeCell ref="L6:N6"/>
    <mergeCell ref="A8:N8"/>
    <mergeCell ref="A19:N19"/>
  </mergeCells>
  <printOptions horizontalCentered="1"/>
  <pageMargins left="0" right="0" top="0.3937007874015748" bottom="0.3937007874015748" header="0.5118110236220472" footer="0.5118110236220472"/>
  <pageSetup blackAndWhite="1"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49.8515625" style="401" customWidth="1"/>
    <col min="2" max="2" width="19.421875" style="401" customWidth="1"/>
    <col min="3" max="3" width="18.140625" style="401" customWidth="1"/>
    <col min="4" max="4" width="18.7109375" style="401" customWidth="1"/>
    <col min="5" max="5" width="20.140625" style="401" customWidth="1"/>
    <col min="6" max="16384" width="9.140625" style="401" customWidth="1"/>
  </cols>
  <sheetData>
    <row r="1" spans="3:5" ht="12.75">
      <c r="C1" s="549" t="s">
        <v>288</v>
      </c>
      <c r="D1" s="549"/>
      <c r="E1" s="549"/>
    </row>
    <row r="2" spans="1:12" ht="18" customHeight="1">
      <c r="A2" s="402" t="s">
        <v>289</v>
      </c>
      <c r="B2" s="402"/>
      <c r="C2" s="402"/>
      <c r="D2" s="402"/>
      <c r="E2" s="402"/>
      <c r="F2" s="403"/>
      <c r="G2" s="403"/>
      <c r="H2" s="404"/>
      <c r="I2" s="404"/>
      <c r="J2" s="404"/>
      <c r="K2" s="404"/>
      <c r="L2" s="404"/>
    </row>
    <row r="3" spans="1:7" ht="18.75" customHeight="1">
      <c r="A3" s="550" t="s">
        <v>290</v>
      </c>
      <c r="B3" s="550"/>
      <c r="C3" s="550"/>
      <c r="D3" s="550"/>
      <c r="E3" s="550"/>
      <c r="F3" s="550"/>
      <c r="G3" s="550"/>
    </row>
    <row r="4" spans="1:7" ht="12.75">
      <c r="A4" s="405" t="s">
        <v>291</v>
      </c>
      <c r="B4" s="406"/>
      <c r="C4" s="406"/>
      <c r="D4" s="406"/>
      <c r="E4" s="406"/>
      <c r="F4" s="406"/>
      <c r="G4" s="406"/>
    </row>
    <row r="5" spans="1:7" ht="12.75">
      <c r="A5" s="405" t="s">
        <v>292</v>
      </c>
      <c r="B5" s="406"/>
      <c r="C5" s="406"/>
      <c r="D5" s="406"/>
      <c r="E5" s="406"/>
      <c r="F5" s="406"/>
      <c r="G5" s="406"/>
    </row>
    <row r="6" spans="1:7" ht="12.75">
      <c r="A6" s="405" t="s">
        <v>293</v>
      </c>
      <c r="B6" s="406"/>
      <c r="C6" s="406"/>
      <c r="D6" s="406"/>
      <c r="E6" s="407" t="s">
        <v>294</v>
      </c>
      <c r="F6" s="406"/>
      <c r="G6" s="406"/>
    </row>
    <row r="7" spans="1:7" ht="12.75">
      <c r="A7" s="551" t="s">
        <v>295</v>
      </c>
      <c r="B7" s="553" t="s">
        <v>296</v>
      </c>
      <c r="C7" s="555" t="s">
        <v>297</v>
      </c>
      <c r="D7" s="555"/>
      <c r="E7" s="556"/>
      <c r="F7" s="406"/>
      <c r="G7" s="406"/>
    </row>
    <row r="8" spans="1:7" ht="21.75" customHeight="1">
      <c r="A8" s="552"/>
      <c r="B8" s="554"/>
      <c r="C8" s="408" t="s">
        <v>298</v>
      </c>
      <c r="D8" s="408" t="s">
        <v>299</v>
      </c>
      <c r="E8" s="408" t="s">
        <v>300</v>
      </c>
      <c r="F8" s="406"/>
      <c r="G8" s="406"/>
    </row>
    <row r="9" spans="1:7" ht="21.75" customHeight="1">
      <c r="A9" s="409" t="s">
        <v>301</v>
      </c>
      <c r="B9" s="410">
        <f aca="true" t="shared" si="0" ref="B9:B14">SUM(C9:E9)</f>
        <v>160648</v>
      </c>
      <c r="C9" s="411">
        <v>698400</v>
      </c>
      <c r="D9" s="411">
        <v>8483841</v>
      </c>
      <c r="E9" s="412">
        <v>-9021593</v>
      </c>
      <c r="F9" s="406"/>
      <c r="G9" s="406"/>
    </row>
    <row r="10" spans="1:7" ht="21.75" customHeight="1">
      <c r="A10" s="413" t="s">
        <v>302</v>
      </c>
      <c r="B10" s="410">
        <f t="shared" si="0"/>
        <v>0</v>
      </c>
      <c r="C10" s="411"/>
      <c r="D10" s="411"/>
      <c r="E10" s="412"/>
      <c r="F10" s="406"/>
      <c r="G10" s="406"/>
    </row>
    <row r="11" spans="1:7" ht="21.75" customHeight="1">
      <c r="A11" s="409" t="s">
        <v>303</v>
      </c>
      <c r="B11" s="410">
        <f t="shared" si="0"/>
        <v>9962393.1214</v>
      </c>
      <c r="C11" s="411"/>
      <c r="D11" s="411"/>
      <c r="E11" s="412">
        <f>B29*0.7054</f>
        <v>9962393.1214</v>
      </c>
      <c r="F11" s="406"/>
      <c r="G11" s="406"/>
    </row>
    <row r="12" spans="1:7" ht="21.75" customHeight="1">
      <c r="A12" s="409" t="s">
        <v>304</v>
      </c>
      <c r="B12" s="410">
        <f t="shared" si="0"/>
        <v>0</v>
      </c>
      <c r="C12" s="411"/>
      <c r="D12" s="411"/>
      <c r="E12" s="412"/>
      <c r="F12" s="406"/>
      <c r="G12" s="406"/>
    </row>
    <row r="13" spans="1:7" ht="21.75" customHeight="1">
      <c r="A13" s="409" t="s">
        <v>305</v>
      </c>
      <c r="B13" s="410">
        <f t="shared" si="0"/>
        <v>0</v>
      </c>
      <c r="C13" s="411"/>
      <c r="D13" s="411"/>
      <c r="E13" s="412"/>
      <c r="F13" s="406"/>
      <c r="G13" s="406"/>
    </row>
    <row r="14" spans="1:7" ht="21.75" customHeight="1">
      <c r="A14" s="409" t="s">
        <v>306</v>
      </c>
      <c r="B14" s="410">
        <f t="shared" si="0"/>
        <v>4000000</v>
      </c>
      <c r="C14" s="411"/>
      <c r="D14" s="411">
        <v>4000000</v>
      </c>
      <c r="E14" s="412"/>
      <c r="F14" s="406"/>
      <c r="G14" s="406"/>
    </row>
    <row r="15" spans="1:7" ht="21.75" customHeight="1">
      <c r="A15" s="414" t="s">
        <v>307</v>
      </c>
      <c r="B15" s="415">
        <f>SUM(B9:B14)</f>
        <v>14123041.1214</v>
      </c>
      <c r="C15" s="415">
        <f>SUM(C9:C14)</f>
        <v>698400</v>
      </c>
      <c r="D15" s="415">
        <f>SUM(D9:D14)</f>
        <v>12483841</v>
      </c>
      <c r="E15" s="416">
        <f>SUM(E9:E14)</f>
        <v>940800.1214000005</v>
      </c>
      <c r="F15" s="406"/>
      <c r="G15" s="406"/>
    </row>
    <row r="16" ht="17.25" customHeight="1">
      <c r="E16" s="417"/>
    </row>
    <row r="17" ht="15" customHeight="1"/>
    <row r="18" spans="1:5" ht="15" customHeight="1">
      <c r="A18" s="551" t="s">
        <v>308</v>
      </c>
      <c r="B18" s="553" t="s">
        <v>296</v>
      </c>
      <c r="C18" s="555" t="s">
        <v>297</v>
      </c>
      <c r="D18" s="555"/>
      <c r="E18" s="556"/>
    </row>
    <row r="19" spans="1:5" ht="21.75" customHeight="1">
      <c r="A19" s="552"/>
      <c r="B19" s="554"/>
      <c r="C19" s="408" t="s">
        <v>298</v>
      </c>
      <c r="D19" s="408" t="s">
        <v>299</v>
      </c>
      <c r="E19" s="408" t="s">
        <v>300</v>
      </c>
    </row>
    <row r="20" spans="1:5" ht="21.75" customHeight="1">
      <c r="A20" s="409" t="s">
        <v>309</v>
      </c>
      <c r="B20" s="410">
        <f>SUM(C20:E20)</f>
        <v>698400</v>
      </c>
      <c r="C20" s="411">
        <v>698400</v>
      </c>
      <c r="D20" s="411"/>
      <c r="E20" s="412"/>
    </row>
    <row r="21" spans="1:5" ht="21.75" customHeight="1">
      <c r="A21" s="409" t="s">
        <v>310</v>
      </c>
      <c r="B21" s="410">
        <f aca="true" t="shared" si="1" ref="B21:B28">SUM(C21:E21)</f>
        <v>528000</v>
      </c>
      <c r="C21" s="411"/>
      <c r="D21" s="411"/>
      <c r="E21" s="412">
        <v>528000</v>
      </c>
    </row>
    <row r="22" spans="1:5" ht="21.75" customHeight="1">
      <c r="A22" s="409" t="s">
        <v>311</v>
      </c>
      <c r="B22" s="410">
        <f t="shared" si="1"/>
        <v>12123841</v>
      </c>
      <c r="C22" s="411"/>
      <c r="D22" s="411">
        <v>12123841</v>
      </c>
      <c r="E22" s="412"/>
    </row>
    <row r="23" spans="1:5" ht="21.75" customHeight="1">
      <c r="A23" s="409" t="s">
        <v>312</v>
      </c>
      <c r="B23" s="410">
        <f t="shared" si="1"/>
        <v>172800</v>
      </c>
      <c r="C23" s="411"/>
      <c r="D23" s="411"/>
      <c r="E23" s="412">
        <v>172800</v>
      </c>
    </row>
    <row r="24" spans="1:5" ht="21.75" customHeight="1">
      <c r="A24" s="409" t="s">
        <v>313</v>
      </c>
      <c r="B24" s="410">
        <f t="shared" si="1"/>
        <v>0</v>
      </c>
      <c r="C24" s="411"/>
      <c r="D24" s="411"/>
      <c r="E24" s="412"/>
    </row>
    <row r="25" spans="1:5" ht="21.75" customHeight="1">
      <c r="A25" s="409" t="s">
        <v>314</v>
      </c>
      <c r="B25" s="410">
        <f t="shared" si="1"/>
        <v>240000</v>
      </c>
      <c r="C25" s="411"/>
      <c r="D25" s="411"/>
      <c r="E25" s="412">
        <v>240000</v>
      </c>
    </row>
    <row r="26" spans="1:5" ht="21" customHeight="1">
      <c r="A26" s="409" t="s">
        <v>315</v>
      </c>
      <c r="B26" s="410">
        <f t="shared" si="1"/>
        <v>360000</v>
      </c>
      <c r="C26" s="411"/>
      <c r="D26" s="411">
        <v>360000</v>
      </c>
      <c r="E26" s="412"/>
    </row>
    <row r="27" spans="1:5" ht="21.75" customHeight="1">
      <c r="A27" s="409" t="s">
        <v>316</v>
      </c>
      <c r="B27" s="410">
        <f t="shared" si="1"/>
        <v>0</v>
      </c>
      <c r="C27" s="411"/>
      <c r="D27" s="411"/>
      <c r="E27" s="412"/>
    </row>
    <row r="28" spans="1:5" ht="21.75" customHeight="1">
      <c r="A28" s="409" t="s">
        <v>317</v>
      </c>
      <c r="B28" s="410">
        <f t="shared" si="1"/>
        <v>0</v>
      </c>
      <c r="C28" s="411"/>
      <c r="D28" s="411"/>
      <c r="E28" s="412"/>
    </row>
    <row r="29" spans="1:5" ht="21.75" customHeight="1">
      <c r="A29" s="414" t="s">
        <v>150</v>
      </c>
      <c r="B29" s="415">
        <f>SUM(B20:B28)</f>
        <v>14123041</v>
      </c>
      <c r="C29" s="415">
        <f>SUM(C20:C28)</f>
        <v>698400</v>
      </c>
      <c r="D29" s="415">
        <f>SUM(D20:D28)</f>
        <v>12483841</v>
      </c>
      <c r="E29" s="416">
        <f>SUM(E20:E28)</f>
        <v>940800</v>
      </c>
    </row>
    <row r="31" spans="1:5" ht="27.75" customHeight="1">
      <c r="A31" s="418" t="s">
        <v>318</v>
      </c>
      <c r="B31" s="419"/>
      <c r="C31" s="419"/>
      <c r="D31" s="420"/>
      <c r="E31" s="421"/>
    </row>
  </sheetData>
  <sheetProtection password="DFAB" sheet="1" selectLockedCells="1" selectUnlockedCells="1"/>
  <mergeCells count="8">
    <mergeCell ref="C1:E1"/>
    <mergeCell ref="A3:G3"/>
    <mergeCell ref="A7:A8"/>
    <mergeCell ref="B7:B8"/>
    <mergeCell ref="C7:E7"/>
    <mergeCell ref="A18:A19"/>
    <mergeCell ref="B18:B19"/>
    <mergeCell ref="C18:E18"/>
  </mergeCells>
  <printOptions/>
  <pageMargins left="1.535433070866142" right="0.7480314960629921" top="0.8267716535433072" bottom="0.15748031496062992" header="0.15748031496062992" footer="0.15748031496062992"/>
  <pageSetup horizontalDpi="600" verticalDpi="600" orientation="landscape" paperSize="9" scale="86" r:id="rId1"/>
  <headerFooter alignWithMargins="0">
    <oddHeader>&amp;L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K108"/>
  <sheetViews>
    <sheetView showZeros="0" tabSelected="1" defaultGridColor="0" view="pageBreakPreview" zoomScaleSheetLayoutView="100" zoomScalePageLayoutView="0" colorId="23" workbookViewId="0" topLeftCell="A1">
      <pane xSplit="2" ySplit="6" topLeftCell="X90" activePane="bottomRight" state="frozen"/>
      <selection pane="topLeft" activeCell="A1" sqref="A1"/>
      <selection pane="topRight" activeCell="G1" sqref="G1"/>
      <selection pane="bottomLeft" activeCell="A70" sqref="A70"/>
      <selection pane="bottomRight" activeCell="AA21" sqref="AA21"/>
    </sheetView>
  </sheetViews>
  <sheetFormatPr defaultColWidth="9.140625" defaultRowHeight="12.75"/>
  <cols>
    <col min="1" max="1" width="4.140625" style="190" hidden="1" customWidth="1"/>
    <col min="2" max="2" width="49.421875" style="190" customWidth="1"/>
    <col min="3" max="5" width="11.421875" style="190" customWidth="1"/>
    <col min="6" max="13" width="13.140625" style="192" customWidth="1"/>
    <col min="14" max="15" width="13.140625" style="192" hidden="1" customWidth="1"/>
    <col min="16" max="27" width="13.140625" style="192" customWidth="1"/>
    <col min="28" max="29" width="13.140625" style="190" customWidth="1"/>
    <col min="30" max="30" width="11.8515625" style="190" customWidth="1"/>
    <col min="31" max="31" width="9.140625" style="190" customWidth="1"/>
    <col min="32" max="32" width="12.140625" style="190" customWidth="1"/>
    <col min="33" max="16384" width="9.140625" style="190" customWidth="1"/>
  </cols>
  <sheetData>
    <row r="1" spans="1:29" s="109" customFormat="1" ht="16.5" customHeight="1">
      <c r="A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10" t="s">
        <v>5</v>
      </c>
      <c r="AC1" s="111" t="s">
        <v>6</v>
      </c>
    </row>
    <row r="2" spans="1:29" s="114" customFormat="1" ht="18.75" customHeight="1">
      <c r="A2" s="602" t="s">
        <v>7</v>
      </c>
      <c r="B2" s="602"/>
      <c r="C2" s="112"/>
      <c r="D2" s="112"/>
      <c r="E2" s="112"/>
      <c r="F2" s="603" t="s">
        <v>8</v>
      </c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4" t="s">
        <v>171</v>
      </c>
    </row>
    <row r="3" spans="1:29" s="116" customFormat="1" ht="37.5" customHeight="1">
      <c r="A3" s="602"/>
      <c r="B3" s="602"/>
      <c r="C3" s="115" t="s">
        <v>9</v>
      </c>
      <c r="D3" s="115">
        <v>452025</v>
      </c>
      <c r="E3" s="115">
        <v>552312</v>
      </c>
      <c r="F3" s="115">
        <v>552411</v>
      </c>
      <c r="G3" s="115">
        <v>701015</v>
      </c>
      <c r="H3" s="115">
        <v>751153</v>
      </c>
      <c r="I3" s="115">
        <v>751175</v>
      </c>
      <c r="J3" s="115">
        <v>751845</v>
      </c>
      <c r="K3" s="115">
        <v>751867</v>
      </c>
      <c r="L3" s="115">
        <v>751878</v>
      </c>
      <c r="M3" s="115">
        <v>751966</v>
      </c>
      <c r="N3" s="115">
        <v>801214</v>
      </c>
      <c r="O3" s="115">
        <v>851219</v>
      </c>
      <c r="P3" s="115">
        <v>851297</v>
      </c>
      <c r="Q3" s="115">
        <v>851967</v>
      </c>
      <c r="R3" s="115">
        <v>853233</v>
      </c>
      <c r="S3" s="115">
        <v>853255</v>
      </c>
      <c r="T3" s="115">
        <v>853311</v>
      </c>
      <c r="U3" s="115">
        <v>853344</v>
      </c>
      <c r="V3" s="115">
        <v>889928</v>
      </c>
      <c r="W3" s="115">
        <v>901116</v>
      </c>
      <c r="X3" s="115">
        <v>902113</v>
      </c>
      <c r="Y3" s="115">
        <v>921815</v>
      </c>
      <c r="Z3" s="115">
        <v>923127</v>
      </c>
      <c r="AA3" s="115">
        <v>921925</v>
      </c>
      <c r="AB3" s="115">
        <v>801115</v>
      </c>
      <c r="AC3" s="604"/>
    </row>
    <row r="4" spans="1:29" s="116" customFormat="1" ht="47.25" customHeight="1">
      <c r="A4" s="602"/>
      <c r="B4" s="602"/>
      <c r="C4" s="112" t="s">
        <v>10</v>
      </c>
      <c r="D4" s="112" t="s">
        <v>11</v>
      </c>
      <c r="E4" s="112" t="s">
        <v>12</v>
      </c>
      <c r="F4" s="112" t="s">
        <v>13</v>
      </c>
      <c r="G4" s="112" t="s">
        <v>14</v>
      </c>
      <c r="H4" s="112" t="s">
        <v>15</v>
      </c>
      <c r="I4" s="112" t="s">
        <v>170</v>
      </c>
      <c r="J4" s="112" t="s">
        <v>16</v>
      </c>
      <c r="K4" s="112" t="s">
        <v>17</v>
      </c>
      <c r="L4" s="112" t="s">
        <v>18</v>
      </c>
      <c r="M4" s="112" t="s">
        <v>19</v>
      </c>
      <c r="N4" s="112" t="s">
        <v>20</v>
      </c>
      <c r="O4" s="112" t="s">
        <v>21</v>
      </c>
      <c r="P4" s="112" t="s">
        <v>22</v>
      </c>
      <c r="Q4" s="112" t="s">
        <v>23</v>
      </c>
      <c r="R4" s="112" t="s">
        <v>24</v>
      </c>
      <c r="S4" s="112" t="s">
        <v>25</v>
      </c>
      <c r="T4" s="112" t="s">
        <v>26</v>
      </c>
      <c r="U4" s="117" t="s">
        <v>27</v>
      </c>
      <c r="V4" s="117" t="s">
        <v>190</v>
      </c>
      <c r="W4" s="117" t="s">
        <v>28</v>
      </c>
      <c r="X4" s="117" t="s">
        <v>29</v>
      </c>
      <c r="Y4" s="117" t="s">
        <v>30</v>
      </c>
      <c r="Z4" s="117" t="s">
        <v>31</v>
      </c>
      <c r="AA4" s="117" t="s">
        <v>32</v>
      </c>
      <c r="AB4" s="118" t="s">
        <v>33</v>
      </c>
      <c r="AC4" s="604"/>
    </row>
    <row r="5" spans="1:60" s="120" customFormat="1" ht="18.75" customHeight="1">
      <c r="A5" s="580" t="s">
        <v>34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2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</row>
    <row r="6" spans="1:60" s="109" customFormat="1" ht="12">
      <c r="A6" s="121" t="s">
        <v>35</v>
      </c>
      <c r="B6" s="122" t="s">
        <v>36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4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</row>
    <row r="7" spans="1:60" s="109" customFormat="1" ht="12">
      <c r="A7" s="561"/>
      <c r="B7" s="126" t="s">
        <v>37</v>
      </c>
      <c r="C7" s="127">
        <f>'[8]2a_mell '!C7</f>
        <v>0</v>
      </c>
      <c r="D7" s="127">
        <f>'[8]2a_mell '!D7</f>
        <v>0</v>
      </c>
      <c r="E7" s="127">
        <f>'[8]2a_mell '!E7</f>
        <v>8064</v>
      </c>
      <c r="F7" s="127">
        <f>'[8]2a_mell '!F7</f>
        <v>8807.15</v>
      </c>
      <c r="G7" s="127">
        <f>'[8]2a_mell '!G7</f>
        <v>1720.5</v>
      </c>
      <c r="H7" s="127">
        <f>'[8]2a_mell '!H7</f>
        <v>5314.3</v>
      </c>
      <c r="I7" s="127">
        <f>'[8]2a_mell '!I7</f>
        <v>0</v>
      </c>
      <c r="J7" s="127">
        <f>'[8]2a_mell '!J7</f>
        <v>0</v>
      </c>
      <c r="K7" s="127">
        <f>'[8]2a_mell '!K7</f>
        <v>446</v>
      </c>
      <c r="L7" s="127">
        <f>'[8]2a_mell '!L7</f>
        <v>0</v>
      </c>
      <c r="M7" s="127">
        <f>'[8]2a_mell '!M7</f>
        <v>0.46240000000011605</v>
      </c>
      <c r="N7" s="127">
        <f>'[8]2a_mell '!N7</f>
        <v>0</v>
      </c>
      <c r="O7" s="127">
        <f>'[8]2a_mell '!O7</f>
        <v>0</v>
      </c>
      <c r="P7" s="127">
        <f>'[8]2a_mell '!P7</f>
        <v>720</v>
      </c>
      <c r="Q7" s="127">
        <f>'[8]2a_mell '!Q7</f>
        <v>0</v>
      </c>
      <c r="R7" s="127">
        <f>'[8]2a_mell '!R7</f>
        <v>0</v>
      </c>
      <c r="S7" s="127">
        <f>'[8]2a_mell '!S7</f>
        <v>0</v>
      </c>
      <c r="T7" s="127">
        <f>'[8]2a_mell '!T7</f>
        <v>0</v>
      </c>
      <c r="U7" s="127">
        <f>'[8]2a_mell '!U7</f>
        <v>0</v>
      </c>
      <c r="V7" s="127">
        <f>'[8]2a_mell '!V7</f>
        <v>0</v>
      </c>
      <c r="W7" s="127">
        <f>'[8]2a_mell '!W7</f>
        <v>2849</v>
      </c>
      <c r="X7" s="127">
        <f>'[8]2a_mell '!X7</f>
        <v>506.8</v>
      </c>
      <c r="Y7" s="127">
        <f>'[8]2a_mell '!Y7</f>
        <v>339</v>
      </c>
      <c r="Z7" s="127">
        <f>'[8]2a_mell '!Z7</f>
        <v>0</v>
      </c>
      <c r="AA7" s="127">
        <f>'[8]2a_mell '!AA7</f>
        <v>0</v>
      </c>
      <c r="AB7" s="127">
        <f>'[8]2a_mell '!AB7</f>
        <v>0</v>
      </c>
      <c r="AC7" s="128">
        <f>'[8]2a_mell '!AC7</f>
        <v>28768.2124</v>
      </c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</row>
    <row r="8" spans="1:60" s="131" customFormat="1" ht="12">
      <c r="A8" s="562"/>
      <c r="B8" s="129" t="s">
        <v>38</v>
      </c>
      <c r="C8" s="127">
        <f>'[8]2a_mell '!C8</f>
        <v>0</v>
      </c>
      <c r="D8" s="127">
        <f>'[8]2a_mell '!D8</f>
        <v>0</v>
      </c>
      <c r="E8" s="127">
        <f>'[8]2a_mell '!E8</f>
        <v>0</v>
      </c>
      <c r="F8" s="127">
        <f>'[8]2a_mell '!F8</f>
        <v>0</v>
      </c>
      <c r="G8" s="127">
        <f>'[8]2a_mell '!G8</f>
        <v>0</v>
      </c>
      <c r="H8" s="127">
        <f>'[8]2a_mell '!H8</f>
        <v>0</v>
      </c>
      <c r="I8" s="127">
        <f>'[8]2a_mell '!I8</f>
        <v>0</v>
      </c>
      <c r="J8" s="127">
        <f>'[8]2a_mell '!J8</f>
        <v>0</v>
      </c>
      <c r="K8" s="127">
        <f>'[8]2a_mell '!K8</f>
        <v>0</v>
      </c>
      <c r="L8" s="127">
        <f>'[8]2a_mell '!L8</f>
        <v>0</v>
      </c>
      <c r="M8" s="127">
        <f>'[8]2a_mell '!M8</f>
        <v>0</v>
      </c>
      <c r="N8" s="127">
        <f>'[8]2a_mell '!N8</f>
        <v>0</v>
      </c>
      <c r="O8" s="127">
        <f>'[8]2a_mell '!O8</f>
        <v>0</v>
      </c>
      <c r="P8" s="127">
        <f>'[8]2a_mell '!P8</f>
        <v>0</v>
      </c>
      <c r="Q8" s="127">
        <f>'[8]2a_mell '!Q8</f>
        <v>0</v>
      </c>
      <c r="R8" s="127">
        <f>'[8]2a_mell '!R8</f>
        <v>0</v>
      </c>
      <c r="S8" s="127">
        <f>'[8]2a_mell '!S8</f>
        <v>0</v>
      </c>
      <c r="T8" s="127">
        <f>'[8]2a_mell '!T8</f>
        <v>0</v>
      </c>
      <c r="U8" s="127">
        <f>'[8]2a_mell '!U8</f>
        <v>0</v>
      </c>
      <c r="V8" s="127">
        <f>'[8]2a_mell '!V8</f>
        <v>0</v>
      </c>
      <c r="W8" s="127">
        <f>'[8]2a_mell '!W8</f>
        <v>0</v>
      </c>
      <c r="X8" s="127">
        <f>'[8]2a_mell '!X8</f>
        <v>0</v>
      </c>
      <c r="Y8" s="127">
        <f>'[8]2a_mell '!Y8</f>
        <v>0</v>
      </c>
      <c r="Z8" s="127">
        <f>'[8]2a_mell '!Z8</f>
        <v>0</v>
      </c>
      <c r="AA8" s="127">
        <f>'[8]2a_mell '!AA8</f>
        <v>0</v>
      </c>
      <c r="AB8" s="127">
        <f>'[8]2a_mell '!AB8</f>
        <v>0</v>
      </c>
      <c r="AC8" s="128">
        <f>'[8]2a_mell '!AC8</f>
        <v>0</v>
      </c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</row>
    <row r="9" spans="1:60" s="109" customFormat="1" ht="12">
      <c r="A9" s="562"/>
      <c r="B9" s="126" t="s">
        <v>39</v>
      </c>
      <c r="C9" s="127">
        <f>'[8]2a_mell '!C9</f>
        <v>0</v>
      </c>
      <c r="D9" s="127">
        <f>'[8]2a_mell '!D9</f>
        <v>0</v>
      </c>
      <c r="E9" s="127">
        <f>'[8]2a_mell '!E9</f>
        <v>0</v>
      </c>
      <c r="F9" s="127">
        <f>'[8]2a_mell '!F9</f>
        <v>0</v>
      </c>
      <c r="G9" s="127">
        <f>'[8]2a_mell '!G9</f>
        <v>0</v>
      </c>
      <c r="H9" s="127">
        <f>'[8]2a_mell '!H9</f>
        <v>0</v>
      </c>
      <c r="I9" s="127">
        <f>'[8]2a_mell '!I9</f>
        <v>0</v>
      </c>
      <c r="J9" s="127">
        <f>'[8]2a_mell '!J9</f>
        <v>0</v>
      </c>
      <c r="K9" s="127">
        <f>'[8]2a_mell '!K9</f>
        <v>0</v>
      </c>
      <c r="L9" s="127">
        <f>'[8]2a_mell '!L9</f>
        <v>0</v>
      </c>
      <c r="M9" s="127">
        <f>'[8]2a_mell '!M9</f>
        <v>46460</v>
      </c>
      <c r="N9" s="127">
        <f>'[8]2a_mell '!N9</f>
        <v>0</v>
      </c>
      <c r="O9" s="127">
        <f>'[8]2a_mell '!O9</f>
        <v>0</v>
      </c>
      <c r="P9" s="127">
        <f>'[8]2a_mell '!P9</f>
        <v>0</v>
      </c>
      <c r="Q9" s="127">
        <f>'[8]2a_mell '!Q9</f>
        <v>0</v>
      </c>
      <c r="R9" s="127">
        <f>'[8]2a_mell '!R9</f>
        <v>0</v>
      </c>
      <c r="S9" s="127">
        <f>'[8]2a_mell '!S9</f>
        <v>0</v>
      </c>
      <c r="T9" s="127">
        <f>'[8]2a_mell '!T9</f>
        <v>0</v>
      </c>
      <c r="U9" s="127">
        <f>'[8]2a_mell '!U9</f>
        <v>0</v>
      </c>
      <c r="V9" s="127">
        <f>'[8]2a_mell '!V9</f>
        <v>0</v>
      </c>
      <c r="W9" s="127">
        <f>'[8]2a_mell '!W9</f>
        <v>0</v>
      </c>
      <c r="X9" s="127">
        <f>'[8]2a_mell '!X9</f>
        <v>0</v>
      </c>
      <c r="Y9" s="127">
        <f>'[8]2a_mell '!Y9</f>
        <v>0</v>
      </c>
      <c r="Z9" s="127">
        <f>'[8]2a_mell '!Z9</f>
        <v>0</v>
      </c>
      <c r="AA9" s="127">
        <f>'[8]2a_mell '!AA9</f>
        <v>0</v>
      </c>
      <c r="AB9" s="127">
        <f>'[8]2a_mell '!AB9</f>
        <v>0</v>
      </c>
      <c r="AC9" s="128">
        <f>'[8]2a_mell '!AC9</f>
        <v>46460</v>
      </c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</row>
    <row r="10" spans="1:60" s="109" customFormat="1" ht="12">
      <c r="A10" s="562"/>
      <c r="B10" s="126" t="s">
        <v>40</v>
      </c>
      <c r="C10" s="127">
        <f>'[8]2a_mell '!C10</f>
        <v>0</v>
      </c>
      <c r="D10" s="127">
        <f>'[8]2a_mell '!D10</f>
        <v>0</v>
      </c>
      <c r="E10" s="127">
        <f>'[8]2a_mell '!E10</f>
        <v>0</v>
      </c>
      <c r="F10" s="127">
        <f>'[8]2a_mell '!F10</f>
        <v>0</v>
      </c>
      <c r="G10" s="127">
        <f>'[8]2a_mell '!G10</f>
        <v>0</v>
      </c>
      <c r="H10" s="127">
        <f>'[8]2a_mell '!H10</f>
        <v>0</v>
      </c>
      <c r="I10" s="127">
        <f>'[8]2a_mell '!I10</f>
        <v>0</v>
      </c>
      <c r="J10" s="127">
        <f>'[8]2a_mell '!J10</f>
        <v>0</v>
      </c>
      <c r="K10" s="127">
        <f>'[8]2a_mell '!K10</f>
        <v>0</v>
      </c>
      <c r="L10" s="127">
        <f>'[8]2a_mell '!L10</f>
        <v>0</v>
      </c>
      <c r="M10" s="127">
        <f>'[8]2a_mell '!M10</f>
        <v>0</v>
      </c>
      <c r="N10" s="127">
        <f>'[8]2a_mell '!N10</f>
        <v>0</v>
      </c>
      <c r="O10" s="127">
        <f>'[8]2a_mell '!O10</f>
        <v>0</v>
      </c>
      <c r="P10" s="127">
        <f>'[8]2a_mell '!P10</f>
        <v>0</v>
      </c>
      <c r="Q10" s="127">
        <f>'[8]2a_mell '!Q10</f>
        <v>0</v>
      </c>
      <c r="R10" s="127">
        <f>'[8]2a_mell '!R10</f>
        <v>0</v>
      </c>
      <c r="S10" s="127">
        <f>'[8]2a_mell '!S10</f>
        <v>0</v>
      </c>
      <c r="T10" s="127">
        <f>'[8]2a_mell '!T10</f>
        <v>0</v>
      </c>
      <c r="U10" s="127">
        <f>'[8]2a_mell '!U10</f>
        <v>0</v>
      </c>
      <c r="V10" s="127">
        <f>'[8]2a_mell '!V10</f>
        <v>0</v>
      </c>
      <c r="W10" s="127">
        <f>'[8]2a_mell '!W10</f>
        <v>0</v>
      </c>
      <c r="X10" s="127">
        <f>'[8]2a_mell '!X10</f>
        <v>0</v>
      </c>
      <c r="Y10" s="127">
        <f>'[8]2a_mell '!Y10</f>
        <v>0</v>
      </c>
      <c r="Z10" s="127">
        <f>'[8]2a_mell '!Z10</f>
        <v>0</v>
      </c>
      <c r="AA10" s="127">
        <f>'[8]2a_mell '!AA10</f>
        <v>0</v>
      </c>
      <c r="AB10" s="127">
        <f>'[8]2a_mell '!AB10</f>
        <v>0</v>
      </c>
      <c r="AC10" s="128">
        <f>'[8]2a_mell '!AC10</f>
        <v>0</v>
      </c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</row>
    <row r="11" spans="1:60" s="109" customFormat="1" ht="12">
      <c r="A11" s="562"/>
      <c r="B11" s="126" t="s">
        <v>41</v>
      </c>
      <c r="C11" s="127">
        <f>'[8]2a_mell '!C11</f>
        <v>0</v>
      </c>
      <c r="D11" s="127">
        <f>'[8]2a_mell '!D11</f>
        <v>0</v>
      </c>
      <c r="E11" s="127">
        <f>'[8]2a_mell '!E11</f>
        <v>0</v>
      </c>
      <c r="F11" s="127">
        <f>'[8]2a_mell '!F11</f>
        <v>0</v>
      </c>
      <c r="G11" s="127">
        <f>'[8]2a_mell '!G11</f>
        <v>0</v>
      </c>
      <c r="H11" s="127">
        <f>'[8]2a_mell '!H11</f>
        <v>0</v>
      </c>
      <c r="I11" s="127">
        <f>'[8]2a_mell '!I11</f>
        <v>0</v>
      </c>
      <c r="J11" s="127">
        <f>'[8]2a_mell '!J11</f>
        <v>0</v>
      </c>
      <c r="K11" s="127">
        <f>'[8]2a_mell '!K11</f>
        <v>0</v>
      </c>
      <c r="L11" s="127">
        <f>'[8]2a_mell '!L11</f>
        <v>0</v>
      </c>
      <c r="M11" s="127">
        <f>'[8]2a_mell '!M11</f>
        <v>29004</v>
      </c>
      <c r="N11" s="127">
        <f>'[8]2a_mell '!N11</f>
        <v>0</v>
      </c>
      <c r="O11" s="127">
        <f>'[8]2a_mell '!O11</f>
        <v>0</v>
      </c>
      <c r="P11" s="127">
        <f>'[8]2a_mell '!P11</f>
        <v>0</v>
      </c>
      <c r="Q11" s="127">
        <f>'[8]2a_mell '!Q11</f>
        <v>0</v>
      </c>
      <c r="R11" s="127">
        <f>'[8]2a_mell '!R11</f>
        <v>0</v>
      </c>
      <c r="S11" s="127">
        <f>'[8]2a_mell '!S11</f>
        <v>0</v>
      </c>
      <c r="T11" s="127">
        <f>'[8]2a_mell '!T11</f>
        <v>0</v>
      </c>
      <c r="U11" s="127">
        <f>'[8]2a_mell '!U11</f>
        <v>0</v>
      </c>
      <c r="V11" s="127">
        <f>'[8]2a_mell '!V11</f>
        <v>0</v>
      </c>
      <c r="W11" s="127">
        <f>'[8]2a_mell '!W11</f>
        <v>0</v>
      </c>
      <c r="X11" s="127">
        <f>'[8]2a_mell '!X11</f>
        <v>0</v>
      </c>
      <c r="Y11" s="127">
        <f>'[8]2a_mell '!Y11</f>
        <v>0</v>
      </c>
      <c r="Z11" s="127">
        <f>'[8]2a_mell '!Z11</f>
        <v>0</v>
      </c>
      <c r="AA11" s="127">
        <f>'[8]2a_mell '!AA11</f>
        <v>0</v>
      </c>
      <c r="AB11" s="127">
        <f>'[8]2a_mell '!AB11</f>
        <v>0</v>
      </c>
      <c r="AC11" s="128">
        <f>'[8]2a_mell '!AC11</f>
        <v>29004</v>
      </c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</row>
    <row r="12" spans="1:60" s="109" customFormat="1" ht="10.5" customHeight="1">
      <c r="A12" s="562"/>
      <c r="B12" s="126" t="s">
        <v>42</v>
      </c>
      <c r="C12" s="127">
        <f>'[8]2a_mell '!C12</f>
        <v>0</v>
      </c>
      <c r="D12" s="127">
        <f>'[8]2a_mell '!D12</f>
        <v>0</v>
      </c>
      <c r="E12" s="127">
        <f>'[8]2a_mell '!E12</f>
        <v>0</v>
      </c>
      <c r="F12" s="127">
        <f>'[8]2a_mell '!F12</f>
        <v>0</v>
      </c>
      <c r="G12" s="127">
        <f>'[8]2a_mell '!G12</f>
        <v>0</v>
      </c>
      <c r="H12" s="127">
        <f>'[8]2a_mell '!H12</f>
        <v>0</v>
      </c>
      <c r="I12" s="127">
        <f>'[8]2a_mell '!I12</f>
        <v>0</v>
      </c>
      <c r="J12" s="127">
        <f>'[8]2a_mell '!J12</f>
        <v>0</v>
      </c>
      <c r="K12" s="127">
        <f>'[8]2a_mell '!K12</f>
        <v>0</v>
      </c>
      <c r="L12" s="127">
        <f>'[8]2a_mell '!L12</f>
        <v>0</v>
      </c>
      <c r="M12" s="127">
        <f>'[8]2a_mell '!M12</f>
        <v>14111</v>
      </c>
      <c r="N12" s="127">
        <f>'[8]2a_mell '!N12</f>
        <v>0</v>
      </c>
      <c r="O12" s="127">
        <f>'[8]2a_mell '!O12</f>
        <v>0</v>
      </c>
      <c r="P12" s="127">
        <f>'[8]2a_mell '!P12</f>
        <v>0</v>
      </c>
      <c r="Q12" s="127">
        <f>'[8]2a_mell '!Q12</f>
        <v>0</v>
      </c>
      <c r="R12" s="127">
        <f>'[8]2a_mell '!R12</f>
        <v>0</v>
      </c>
      <c r="S12" s="127">
        <f>'[8]2a_mell '!S12</f>
        <v>0</v>
      </c>
      <c r="T12" s="127">
        <f>'[8]2a_mell '!T12</f>
        <v>0</v>
      </c>
      <c r="U12" s="127">
        <f>'[8]2a_mell '!U12</f>
        <v>0</v>
      </c>
      <c r="V12" s="127">
        <f>'[8]2a_mell '!V12</f>
        <v>0</v>
      </c>
      <c r="W12" s="127">
        <f>'[8]2a_mell '!W12</f>
        <v>0</v>
      </c>
      <c r="X12" s="127">
        <f>'[8]2a_mell '!X12</f>
        <v>0</v>
      </c>
      <c r="Y12" s="127">
        <f>'[8]2a_mell '!Y12</f>
        <v>0</v>
      </c>
      <c r="Z12" s="127">
        <f>'[8]2a_mell '!Z12</f>
        <v>0</v>
      </c>
      <c r="AA12" s="127">
        <f>'[8]2a_mell '!AA12</f>
        <v>0</v>
      </c>
      <c r="AB12" s="127">
        <f>'[8]2a_mell '!AB12</f>
        <v>0</v>
      </c>
      <c r="AC12" s="128">
        <f>'[8]2a_mell '!AC12</f>
        <v>14111</v>
      </c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</row>
    <row r="13" spans="1:60" s="109" customFormat="1" ht="12">
      <c r="A13" s="562"/>
      <c r="B13" s="126" t="s">
        <v>43</v>
      </c>
      <c r="C13" s="127">
        <f>'[8]2a_mell '!C13</f>
        <v>0</v>
      </c>
      <c r="D13" s="127">
        <f>'[8]2a_mell '!D13</f>
        <v>0</v>
      </c>
      <c r="E13" s="127">
        <f>'[8]2a_mell '!E13</f>
        <v>0</v>
      </c>
      <c r="F13" s="127">
        <f>'[8]2a_mell '!F13</f>
        <v>0</v>
      </c>
      <c r="G13" s="127">
        <f>'[8]2a_mell '!G13</f>
        <v>0</v>
      </c>
      <c r="H13" s="127">
        <f>'[8]2a_mell '!H13</f>
        <v>0</v>
      </c>
      <c r="I13" s="127">
        <f>'[8]2a_mell '!I13</f>
        <v>0</v>
      </c>
      <c r="J13" s="127">
        <f>'[8]2a_mell '!J13</f>
        <v>0</v>
      </c>
      <c r="K13" s="127">
        <f>'[8]2a_mell '!K13</f>
        <v>0</v>
      </c>
      <c r="L13" s="127">
        <f>'[8]2a_mell '!L13</f>
        <v>0</v>
      </c>
      <c r="M13" s="127">
        <f>'[8]2a_mell '!M13</f>
        <v>3345</v>
      </c>
      <c r="N13" s="127">
        <f>'[8]2a_mell '!N13</f>
        <v>0</v>
      </c>
      <c r="O13" s="127">
        <f>'[8]2a_mell '!O13</f>
        <v>0</v>
      </c>
      <c r="P13" s="127">
        <f>'[8]2a_mell '!P13</f>
        <v>0</v>
      </c>
      <c r="Q13" s="127">
        <f>'[8]2a_mell '!Q13</f>
        <v>0</v>
      </c>
      <c r="R13" s="127">
        <f>'[8]2a_mell '!R13</f>
        <v>0</v>
      </c>
      <c r="S13" s="127">
        <f>'[8]2a_mell '!S13</f>
        <v>0</v>
      </c>
      <c r="T13" s="127">
        <f>'[8]2a_mell '!T13</f>
        <v>0</v>
      </c>
      <c r="U13" s="127">
        <f>'[8]2a_mell '!U13</f>
        <v>0</v>
      </c>
      <c r="V13" s="127">
        <f>'[8]2a_mell '!V13</f>
        <v>0</v>
      </c>
      <c r="W13" s="127">
        <f>'[8]2a_mell '!W13</f>
        <v>0</v>
      </c>
      <c r="X13" s="127">
        <f>'[8]2a_mell '!X13</f>
        <v>0</v>
      </c>
      <c r="Y13" s="127">
        <f>'[8]2a_mell '!Y13</f>
        <v>0</v>
      </c>
      <c r="Z13" s="127">
        <f>'[8]2a_mell '!Z13</f>
        <v>0</v>
      </c>
      <c r="AA13" s="127">
        <f>'[8]2a_mell '!AA13</f>
        <v>0</v>
      </c>
      <c r="AB13" s="127">
        <f>'[8]2a_mell '!AB13</f>
        <v>0</v>
      </c>
      <c r="AC13" s="128">
        <f>'[8]2a_mell '!AC13</f>
        <v>3345</v>
      </c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</row>
    <row r="14" spans="1:60" s="135" customFormat="1" ht="12">
      <c r="A14" s="579"/>
      <c r="B14" s="132" t="s">
        <v>44</v>
      </c>
      <c r="C14" s="424">
        <f>'[8]2a_mell '!C14</f>
        <v>0</v>
      </c>
      <c r="D14" s="424">
        <f>'[8]2a_mell '!D14</f>
        <v>0</v>
      </c>
      <c r="E14" s="424">
        <f>'[8]2a_mell '!E14</f>
        <v>8064</v>
      </c>
      <c r="F14" s="424">
        <f>'[8]2a_mell '!F14</f>
        <v>8807.15</v>
      </c>
      <c r="G14" s="424">
        <f>'[8]2a_mell '!G14</f>
        <v>1720.5</v>
      </c>
      <c r="H14" s="424">
        <f>'[8]2a_mell '!H14</f>
        <v>5314.3</v>
      </c>
      <c r="I14" s="424">
        <f>'[8]2a_mell '!I14</f>
        <v>0</v>
      </c>
      <c r="J14" s="424">
        <f>'[8]2a_mell '!J14</f>
        <v>0</v>
      </c>
      <c r="K14" s="424">
        <f>'[8]2a_mell '!K14</f>
        <v>446</v>
      </c>
      <c r="L14" s="424">
        <f>'[8]2a_mell '!L14</f>
        <v>0</v>
      </c>
      <c r="M14" s="424">
        <f>'[8]2a_mell '!M14</f>
        <v>46460.4624</v>
      </c>
      <c r="N14" s="424">
        <f>'[8]2a_mell '!N14</f>
        <v>0</v>
      </c>
      <c r="O14" s="424">
        <f>'[8]2a_mell '!O14</f>
        <v>0</v>
      </c>
      <c r="P14" s="424">
        <f>'[8]2a_mell '!P14</f>
        <v>720</v>
      </c>
      <c r="Q14" s="424">
        <f>'[8]2a_mell '!Q14</f>
        <v>0</v>
      </c>
      <c r="R14" s="424">
        <f>'[8]2a_mell '!R14</f>
        <v>0</v>
      </c>
      <c r="S14" s="424">
        <f>'[8]2a_mell '!S14</f>
        <v>0</v>
      </c>
      <c r="T14" s="424">
        <f>'[8]2a_mell '!T14</f>
        <v>0</v>
      </c>
      <c r="U14" s="424">
        <f>'[8]2a_mell '!U14</f>
        <v>0</v>
      </c>
      <c r="V14" s="424">
        <f>'[8]2a_mell '!V14</f>
        <v>0</v>
      </c>
      <c r="W14" s="424">
        <f>'[8]2a_mell '!W14</f>
        <v>2849</v>
      </c>
      <c r="X14" s="424">
        <f>'[8]2a_mell '!X14</f>
        <v>506.8</v>
      </c>
      <c r="Y14" s="424">
        <f>'[8]2a_mell '!Y14</f>
        <v>339</v>
      </c>
      <c r="Z14" s="424">
        <f>'[8]2a_mell '!Z14</f>
        <v>0</v>
      </c>
      <c r="AA14" s="424">
        <f>'[8]2a_mell '!AA14</f>
        <v>0</v>
      </c>
      <c r="AB14" s="424">
        <f>'[8]2a_mell '!AB14</f>
        <v>0</v>
      </c>
      <c r="AC14" s="424">
        <f>'[8]2a_mell '!AC14</f>
        <v>75228.2124</v>
      </c>
      <c r="AD14" s="133"/>
      <c r="AE14" s="134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</row>
    <row r="15" spans="1:60" s="109" customFormat="1" ht="12">
      <c r="A15" s="121" t="s">
        <v>45</v>
      </c>
      <c r="B15" s="558" t="s">
        <v>2</v>
      </c>
      <c r="C15" s="559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59"/>
      <c r="S15" s="559"/>
      <c r="T15" s="559"/>
      <c r="U15" s="559"/>
      <c r="V15" s="559"/>
      <c r="W15" s="559"/>
      <c r="X15" s="559"/>
      <c r="Y15" s="559"/>
      <c r="Z15" s="559"/>
      <c r="AA15" s="559"/>
      <c r="AB15" s="559"/>
      <c r="AC15" s="560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</row>
    <row r="16" spans="1:60" s="109" customFormat="1" ht="12.75" customHeight="1">
      <c r="A16" s="561" t="s">
        <v>46</v>
      </c>
      <c r="B16" s="599" t="s">
        <v>47</v>
      </c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1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</row>
    <row r="17" spans="1:60" s="109" customFormat="1" ht="12">
      <c r="A17" s="562"/>
      <c r="B17" s="126" t="s">
        <v>48</v>
      </c>
      <c r="C17" s="127">
        <f>'[8]2a_mell '!C17</f>
        <v>0</v>
      </c>
      <c r="D17" s="127">
        <f>'[8]2a_mell '!D17</f>
        <v>0</v>
      </c>
      <c r="E17" s="127">
        <f>'[8]2a_mell '!E17</f>
        <v>0</v>
      </c>
      <c r="F17" s="127">
        <f>'[8]2a_mell '!F17</f>
        <v>0</v>
      </c>
      <c r="G17" s="127">
        <f>'[8]2a_mell '!G17</f>
        <v>0</v>
      </c>
      <c r="H17" s="127">
        <f>'[8]2a_mell '!H17</f>
        <v>0</v>
      </c>
      <c r="I17" s="127">
        <f>'[8]2a_mell '!I17</f>
        <v>0</v>
      </c>
      <c r="J17" s="127">
        <f>'[8]2a_mell '!J17</f>
        <v>0</v>
      </c>
      <c r="K17" s="127">
        <f>'[8]2a_mell '!K17</f>
        <v>0</v>
      </c>
      <c r="L17" s="127">
        <f>'[8]2a_mell '!L17</f>
        <v>0</v>
      </c>
      <c r="M17" s="127">
        <f>'[8]2a_mell '!M17</f>
        <v>59561</v>
      </c>
      <c r="N17" s="127">
        <f>'[8]2a_mell '!N17</f>
        <v>0</v>
      </c>
      <c r="O17" s="127">
        <f>'[8]2a_mell '!O17</f>
        <v>0</v>
      </c>
      <c r="P17" s="127">
        <f>'[8]2a_mell '!P17</f>
        <v>0</v>
      </c>
      <c r="Q17" s="127">
        <f>'[8]2a_mell '!Q17</f>
        <v>0</v>
      </c>
      <c r="R17" s="127">
        <f>'[8]2a_mell '!R17</f>
        <v>0</v>
      </c>
      <c r="S17" s="127">
        <f>'[8]2a_mell '!S17</f>
        <v>0</v>
      </c>
      <c r="T17" s="127">
        <f>'[8]2a_mell '!T17</f>
        <v>0</v>
      </c>
      <c r="U17" s="127">
        <f>'[8]2a_mell '!U17</f>
        <v>0</v>
      </c>
      <c r="V17" s="127">
        <f>'[8]2a_mell '!V17</f>
        <v>0</v>
      </c>
      <c r="W17" s="127">
        <f>'[8]2a_mell '!W17</f>
        <v>0</v>
      </c>
      <c r="X17" s="127">
        <f>'[8]2a_mell '!X17</f>
        <v>0</v>
      </c>
      <c r="Y17" s="127">
        <f>'[8]2a_mell '!Y17</f>
        <v>0</v>
      </c>
      <c r="Z17" s="127">
        <f>'[8]2a_mell '!Z17</f>
        <v>0</v>
      </c>
      <c r="AA17" s="127">
        <f>'[8]2a_mell '!AA17</f>
        <v>0</v>
      </c>
      <c r="AB17" s="127">
        <f>'[8]2a_mell '!AB17</f>
        <v>0</v>
      </c>
      <c r="AC17" s="128">
        <f>'[8]2a_mell '!AC17</f>
        <v>59561</v>
      </c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</row>
    <row r="18" spans="1:60" s="109" customFormat="1" ht="12">
      <c r="A18" s="562"/>
      <c r="B18" s="126" t="s">
        <v>49</v>
      </c>
      <c r="C18" s="127">
        <f>'[8]2a_mell '!C18</f>
        <v>0</v>
      </c>
      <c r="D18" s="127">
        <f>'[8]2a_mell '!D18</f>
        <v>0</v>
      </c>
      <c r="E18" s="127">
        <f>'[8]2a_mell '!E18</f>
        <v>0</v>
      </c>
      <c r="F18" s="127">
        <f>'[8]2a_mell '!F18</f>
        <v>0</v>
      </c>
      <c r="G18" s="127">
        <f>'[8]2a_mell '!G18</f>
        <v>0</v>
      </c>
      <c r="H18" s="127">
        <f>'[8]2a_mell '!H18</f>
        <v>0</v>
      </c>
      <c r="I18" s="127">
        <f>'[8]2a_mell '!I18</f>
        <v>0</v>
      </c>
      <c r="J18" s="127">
        <f>'[8]2a_mell '!J18</f>
        <v>0</v>
      </c>
      <c r="K18" s="127">
        <f>'[8]2a_mell '!K18</f>
        <v>0</v>
      </c>
      <c r="L18" s="127">
        <f>'[8]2a_mell '!L18</f>
        <v>0</v>
      </c>
      <c r="M18" s="127">
        <f>'[8]2a_mell '!M18</f>
        <v>3544</v>
      </c>
      <c r="N18" s="127">
        <f>'[8]2a_mell '!N18</f>
        <v>0</v>
      </c>
      <c r="O18" s="127">
        <f>'[8]2a_mell '!O18</f>
        <v>0</v>
      </c>
      <c r="P18" s="127">
        <f>'[8]2a_mell '!P18</f>
        <v>0</v>
      </c>
      <c r="Q18" s="127">
        <f>'[8]2a_mell '!Q18</f>
        <v>0</v>
      </c>
      <c r="R18" s="127">
        <f>'[8]2a_mell '!R18</f>
        <v>0</v>
      </c>
      <c r="S18" s="127">
        <f>'[8]2a_mell '!S18</f>
        <v>0</v>
      </c>
      <c r="T18" s="127">
        <f>'[8]2a_mell '!T18</f>
        <v>0</v>
      </c>
      <c r="U18" s="127">
        <f>'[8]2a_mell '!U18</f>
        <v>0</v>
      </c>
      <c r="V18" s="127">
        <f>'[8]2a_mell '!V18</f>
        <v>0</v>
      </c>
      <c r="W18" s="127">
        <f>'[8]2a_mell '!W18</f>
        <v>0</v>
      </c>
      <c r="X18" s="127">
        <f>'[8]2a_mell '!X18</f>
        <v>0</v>
      </c>
      <c r="Y18" s="127">
        <f>'[8]2a_mell '!Y18</f>
        <v>0</v>
      </c>
      <c r="Z18" s="127">
        <f>'[8]2a_mell '!Z18</f>
        <v>0</v>
      </c>
      <c r="AA18" s="127">
        <f>'[8]2a_mell '!AA18</f>
        <v>0</v>
      </c>
      <c r="AB18" s="127">
        <f>'[8]2a_mell '!AB18</f>
        <v>0</v>
      </c>
      <c r="AC18" s="128">
        <f>'[8]2a_mell '!AC18</f>
        <v>3544</v>
      </c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</row>
    <row r="19" spans="1:60" s="109" customFormat="1" ht="12">
      <c r="A19" s="562"/>
      <c r="B19" s="126" t="s">
        <v>50</v>
      </c>
      <c r="C19" s="127">
        <f>'[8]2a_mell '!C19</f>
        <v>0</v>
      </c>
      <c r="D19" s="127">
        <f>'[8]2a_mell '!D19</f>
        <v>0</v>
      </c>
      <c r="E19" s="127">
        <f>'[8]2a_mell '!E19</f>
        <v>0</v>
      </c>
      <c r="F19" s="127">
        <f>'[8]2a_mell '!F19</f>
        <v>0</v>
      </c>
      <c r="G19" s="127">
        <f>'[8]2a_mell '!G19</f>
        <v>0</v>
      </c>
      <c r="H19" s="127">
        <f>'[8]2a_mell '!H19</f>
        <v>0</v>
      </c>
      <c r="I19" s="127">
        <f>'[8]2a_mell '!I19</f>
        <v>0</v>
      </c>
      <c r="J19" s="127">
        <f>'[8]2a_mell '!J19</f>
        <v>0</v>
      </c>
      <c r="K19" s="127">
        <f>'[8]2a_mell '!K19</f>
        <v>0</v>
      </c>
      <c r="L19" s="127">
        <f>'[8]2a_mell '!L19</f>
        <v>0</v>
      </c>
      <c r="M19" s="127">
        <f>'[8]2a_mell '!M19</f>
        <v>0</v>
      </c>
      <c r="N19" s="127">
        <f>'[8]2a_mell '!N19</f>
        <v>0</v>
      </c>
      <c r="O19" s="127">
        <f>'[8]2a_mell '!O19</f>
        <v>0</v>
      </c>
      <c r="P19" s="127">
        <f>'[8]2a_mell '!P19</f>
        <v>0</v>
      </c>
      <c r="Q19" s="127">
        <f>'[8]2a_mell '!Q19</f>
        <v>0</v>
      </c>
      <c r="R19" s="127">
        <f>'[8]2a_mell '!R19</f>
        <v>0</v>
      </c>
      <c r="S19" s="127">
        <f>'[8]2a_mell '!S19</f>
        <v>0</v>
      </c>
      <c r="T19" s="127">
        <f>'[8]2a_mell '!T19</f>
        <v>0</v>
      </c>
      <c r="U19" s="127">
        <f>'[8]2a_mell '!U19</f>
        <v>0</v>
      </c>
      <c r="V19" s="127">
        <f>'[8]2a_mell '!V19</f>
        <v>0</v>
      </c>
      <c r="W19" s="127">
        <f>'[8]2a_mell '!W19</f>
        <v>0</v>
      </c>
      <c r="X19" s="127">
        <f>'[8]2a_mell '!X19</f>
        <v>0</v>
      </c>
      <c r="Y19" s="127">
        <f>'[8]2a_mell '!Y19</f>
        <v>0</v>
      </c>
      <c r="Z19" s="127">
        <f>'[8]2a_mell '!Z19</f>
        <v>0</v>
      </c>
      <c r="AA19" s="127">
        <f>'[8]2a_mell '!AA19</f>
        <v>0</v>
      </c>
      <c r="AB19" s="127">
        <f>'[8]2a_mell '!AB19</f>
        <v>0</v>
      </c>
      <c r="AC19" s="128">
        <f>'[8]2a_mell '!AC19</f>
        <v>0</v>
      </c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</row>
    <row r="20" spans="1:60" s="109" customFormat="1" ht="12">
      <c r="A20" s="562"/>
      <c r="B20" s="126" t="s">
        <v>51</v>
      </c>
      <c r="C20" s="127">
        <f>'[8]2a_mell '!C20</f>
        <v>0</v>
      </c>
      <c r="D20" s="127">
        <f>'[8]2a_mell '!D20</f>
        <v>0</v>
      </c>
      <c r="E20" s="127">
        <f>'[8]2a_mell '!E20</f>
        <v>0</v>
      </c>
      <c r="F20" s="127">
        <f>'[8]2a_mell '!F20</f>
        <v>0</v>
      </c>
      <c r="G20" s="127">
        <f>'[8]2a_mell '!G20</f>
        <v>0</v>
      </c>
      <c r="H20" s="127">
        <f>'[8]2a_mell '!H20</f>
        <v>0</v>
      </c>
      <c r="I20" s="127">
        <f>'[8]2a_mell '!I20</f>
        <v>0</v>
      </c>
      <c r="J20" s="127">
        <f>'[8]2a_mell '!J20</f>
        <v>0</v>
      </c>
      <c r="K20" s="127">
        <f>'[8]2a_mell '!K20</f>
        <v>0</v>
      </c>
      <c r="L20" s="127">
        <f>'[8]2a_mell '!L20</f>
        <v>0</v>
      </c>
      <c r="M20" s="127">
        <f>'[8]2a_mell '!M20</f>
        <v>29458</v>
      </c>
      <c r="N20" s="127">
        <f>'[8]2a_mell '!N20</f>
        <v>0</v>
      </c>
      <c r="O20" s="127">
        <f>'[8]2a_mell '!O20</f>
        <v>0</v>
      </c>
      <c r="P20" s="127">
        <f>'[8]2a_mell '!P20</f>
        <v>0</v>
      </c>
      <c r="Q20" s="127">
        <f>'[8]2a_mell '!Q20</f>
        <v>0</v>
      </c>
      <c r="R20" s="127">
        <f>'[8]2a_mell '!R20</f>
        <v>0</v>
      </c>
      <c r="S20" s="127">
        <f>'[8]2a_mell '!S20</f>
        <v>0</v>
      </c>
      <c r="T20" s="127">
        <f>'[8]2a_mell '!T20</f>
        <v>0</v>
      </c>
      <c r="U20" s="127">
        <f>'[8]2a_mell '!U20</f>
        <v>0</v>
      </c>
      <c r="V20" s="127">
        <f>'[8]2a_mell '!V20</f>
        <v>0</v>
      </c>
      <c r="W20" s="127">
        <f>'[8]2a_mell '!W20</f>
        <v>0</v>
      </c>
      <c r="X20" s="127">
        <f>'[8]2a_mell '!X20</f>
        <v>0</v>
      </c>
      <c r="Y20" s="127">
        <f>'[8]2a_mell '!Y20</f>
        <v>0</v>
      </c>
      <c r="Z20" s="127">
        <f>'[8]2a_mell '!Z20</f>
        <v>0</v>
      </c>
      <c r="AA20" s="127">
        <f>'[8]2a_mell '!AA20</f>
        <v>0</v>
      </c>
      <c r="AB20" s="127">
        <f>'[8]2a_mell '!AB20</f>
        <v>0</v>
      </c>
      <c r="AC20" s="128">
        <f>'[8]2a_mell '!AC20</f>
        <v>29458</v>
      </c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</row>
    <row r="21" spans="1:60" s="109" customFormat="1" ht="12">
      <c r="A21" s="562"/>
      <c r="B21" s="126" t="s">
        <v>52</v>
      </c>
      <c r="C21" s="127">
        <f>'[8]2a_mell '!C21</f>
        <v>0</v>
      </c>
      <c r="D21" s="127">
        <f>'[8]2a_mell '!D21</f>
        <v>0</v>
      </c>
      <c r="E21" s="127">
        <f>'[8]2a_mell '!E21</f>
        <v>0</v>
      </c>
      <c r="F21" s="127">
        <f>'[8]2a_mell '!F21</f>
        <v>0</v>
      </c>
      <c r="G21" s="127">
        <f>'[8]2a_mell '!G21</f>
        <v>0</v>
      </c>
      <c r="H21" s="127">
        <f>'[8]2a_mell '!H21</f>
        <v>0</v>
      </c>
      <c r="I21" s="127">
        <f>'[8]2a_mell '!I21</f>
        <v>0</v>
      </c>
      <c r="J21" s="127">
        <f>'[8]2a_mell '!J21</f>
        <v>0</v>
      </c>
      <c r="K21" s="127">
        <f>'[8]2a_mell '!K21</f>
        <v>0</v>
      </c>
      <c r="L21" s="127">
        <f>'[8]2a_mell '!L21</f>
        <v>0</v>
      </c>
      <c r="M21" s="127">
        <f>'[8]2a_mell '!M21</f>
        <v>67912</v>
      </c>
      <c r="N21" s="127">
        <f>'[8]2a_mell '!N21</f>
        <v>0</v>
      </c>
      <c r="O21" s="127">
        <f>'[8]2a_mell '!O21</f>
        <v>0</v>
      </c>
      <c r="P21" s="127">
        <f>'[8]2a_mell '!P21</f>
        <v>0</v>
      </c>
      <c r="Q21" s="127">
        <f>'[8]2a_mell '!Q21</f>
        <v>0</v>
      </c>
      <c r="R21" s="127">
        <f>'[8]2a_mell '!R21</f>
        <v>0</v>
      </c>
      <c r="S21" s="127">
        <f>'[8]2a_mell '!S21</f>
        <v>0</v>
      </c>
      <c r="T21" s="127">
        <f>'[8]2a_mell '!T21</f>
        <v>0</v>
      </c>
      <c r="U21" s="127">
        <f>'[8]2a_mell '!U21</f>
        <v>0</v>
      </c>
      <c r="V21" s="127">
        <f>'[8]2a_mell '!V21</f>
        <v>0</v>
      </c>
      <c r="W21" s="127">
        <f>'[8]2a_mell '!W21</f>
        <v>0</v>
      </c>
      <c r="X21" s="127">
        <f>'[8]2a_mell '!X21</f>
        <v>0</v>
      </c>
      <c r="Y21" s="127">
        <f>'[8]2a_mell '!Y21</f>
        <v>0</v>
      </c>
      <c r="Z21" s="127">
        <f>'[8]2a_mell '!Z21</f>
        <v>0</v>
      </c>
      <c r="AA21" s="127">
        <f>'[8]2a_mell '!AA21</f>
        <v>0</v>
      </c>
      <c r="AB21" s="127">
        <f>'[8]2a_mell '!AB21</f>
        <v>0</v>
      </c>
      <c r="AC21" s="128">
        <f>'[8]2a_mell '!AC21</f>
        <v>67912</v>
      </c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</row>
    <row r="22" spans="1:60" s="109" customFormat="1" ht="12">
      <c r="A22" s="562"/>
      <c r="B22" s="126" t="s">
        <v>53</v>
      </c>
      <c r="C22" s="127">
        <f>'[8]2a_mell '!C22</f>
        <v>0</v>
      </c>
      <c r="D22" s="127">
        <f>'[8]2a_mell '!D22</f>
        <v>0</v>
      </c>
      <c r="E22" s="127">
        <f>'[8]2a_mell '!E22</f>
        <v>0</v>
      </c>
      <c r="F22" s="127">
        <f>'[8]2a_mell '!F22</f>
        <v>0</v>
      </c>
      <c r="G22" s="127">
        <f>'[8]2a_mell '!G22</f>
        <v>0</v>
      </c>
      <c r="H22" s="127">
        <f>'[8]2a_mell '!H22</f>
        <v>0</v>
      </c>
      <c r="I22" s="127">
        <f>'[8]2a_mell '!I22</f>
        <v>0</v>
      </c>
      <c r="J22" s="127">
        <f>'[8]2a_mell '!J22</f>
        <v>0</v>
      </c>
      <c r="K22" s="127">
        <f>'[8]2a_mell '!K22</f>
        <v>0</v>
      </c>
      <c r="L22" s="127">
        <f>'[8]2a_mell '!L22</f>
        <v>0</v>
      </c>
      <c r="M22" s="127">
        <f>'[8]2a_mell '!M22</f>
        <v>14469</v>
      </c>
      <c r="N22" s="127">
        <f>'[8]2a_mell '!N22</f>
        <v>0</v>
      </c>
      <c r="O22" s="127">
        <f>'[8]2a_mell '!O22</f>
        <v>0</v>
      </c>
      <c r="P22" s="127">
        <f>'[8]2a_mell '!P22</f>
        <v>0</v>
      </c>
      <c r="Q22" s="127">
        <f>'[8]2a_mell '!Q22</f>
        <v>0</v>
      </c>
      <c r="R22" s="127">
        <f>'[8]2a_mell '!R22</f>
        <v>0</v>
      </c>
      <c r="S22" s="127">
        <f>'[8]2a_mell '!S22</f>
        <v>0</v>
      </c>
      <c r="T22" s="127">
        <f>'[8]2a_mell '!T22</f>
        <v>0</v>
      </c>
      <c r="U22" s="127">
        <f>'[8]2a_mell '!U22</f>
        <v>0</v>
      </c>
      <c r="V22" s="127">
        <f>'[8]2a_mell '!V22</f>
        <v>0</v>
      </c>
      <c r="W22" s="127">
        <f>'[8]2a_mell '!W22</f>
        <v>0</v>
      </c>
      <c r="X22" s="127">
        <f>'[8]2a_mell '!X22</f>
        <v>0</v>
      </c>
      <c r="Y22" s="127">
        <f>'[8]2a_mell '!Y22</f>
        <v>0</v>
      </c>
      <c r="Z22" s="127">
        <f>'[8]2a_mell '!Z22</f>
        <v>0</v>
      </c>
      <c r="AA22" s="127">
        <f>'[8]2a_mell '!AA22</f>
        <v>0</v>
      </c>
      <c r="AB22" s="127">
        <f>'[8]2a_mell '!AB22</f>
        <v>0</v>
      </c>
      <c r="AC22" s="128">
        <f>'[8]2a_mell '!AC22</f>
        <v>14469</v>
      </c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</row>
    <row r="23" spans="1:60" s="109" customFormat="1" ht="12">
      <c r="A23" s="562"/>
      <c r="B23" s="126" t="s">
        <v>54</v>
      </c>
      <c r="C23" s="127">
        <f>'[8]2a_mell '!C23</f>
        <v>0</v>
      </c>
      <c r="D23" s="127">
        <f>'[8]2a_mell '!D23</f>
        <v>0</v>
      </c>
      <c r="E23" s="127">
        <f>'[8]2a_mell '!E23</f>
        <v>0</v>
      </c>
      <c r="F23" s="127">
        <f>'[8]2a_mell '!F23</f>
        <v>0</v>
      </c>
      <c r="G23" s="127">
        <f>'[8]2a_mell '!G23</f>
        <v>0</v>
      </c>
      <c r="H23" s="127">
        <f>'[8]2a_mell '!H23</f>
        <v>0</v>
      </c>
      <c r="I23" s="127">
        <f>'[8]2a_mell '!I23</f>
        <v>0</v>
      </c>
      <c r="J23" s="127">
        <f>'[8]2a_mell '!J23</f>
        <v>0</v>
      </c>
      <c r="K23" s="127">
        <f>'[8]2a_mell '!K23</f>
        <v>0</v>
      </c>
      <c r="L23" s="127">
        <f>'[8]2a_mell '!L23</f>
        <v>0</v>
      </c>
      <c r="M23" s="127">
        <f>'[8]2a_mell '!M23</f>
        <v>12630</v>
      </c>
      <c r="N23" s="127">
        <f>'[8]2a_mell '!N23</f>
        <v>0</v>
      </c>
      <c r="O23" s="127">
        <f>'[8]2a_mell '!O23</f>
        <v>0</v>
      </c>
      <c r="P23" s="127">
        <f>'[8]2a_mell '!P23</f>
        <v>0</v>
      </c>
      <c r="Q23" s="127">
        <f>'[8]2a_mell '!Q23</f>
        <v>0</v>
      </c>
      <c r="R23" s="127">
        <f>'[8]2a_mell '!R23</f>
        <v>0</v>
      </c>
      <c r="S23" s="127">
        <f>'[8]2a_mell '!S23</f>
        <v>0</v>
      </c>
      <c r="T23" s="127">
        <f>'[8]2a_mell '!T23</f>
        <v>0</v>
      </c>
      <c r="U23" s="127">
        <f>'[8]2a_mell '!U23</f>
        <v>0</v>
      </c>
      <c r="V23" s="127">
        <f>'[8]2a_mell '!V23</f>
        <v>0</v>
      </c>
      <c r="W23" s="127">
        <f>'[8]2a_mell '!W23</f>
        <v>0</v>
      </c>
      <c r="X23" s="127">
        <f>'[8]2a_mell '!X23</f>
        <v>0</v>
      </c>
      <c r="Y23" s="127">
        <f>'[8]2a_mell '!Y23</f>
        <v>0</v>
      </c>
      <c r="Z23" s="127">
        <f>'[8]2a_mell '!Z23</f>
        <v>0</v>
      </c>
      <c r="AA23" s="127">
        <f>'[8]2a_mell '!AA23</f>
        <v>0</v>
      </c>
      <c r="AB23" s="127">
        <f>'[8]2a_mell '!AB23</f>
        <v>0</v>
      </c>
      <c r="AC23" s="128">
        <f>'[8]2a_mell '!AC23</f>
        <v>12630</v>
      </c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</row>
    <row r="24" spans="1:60" s="109" customFormat="1" ht="12">
      <c r="A24" s="562"/>
      <c r="B24" s="126" t="s">
        <v>55</v>
      </c>
      <c r="C24" s="127">
        <f>'[8]2a_mell '!C24</f>
        <v>0</v>
      </c>
      <c r="D24" s="127">
        <f>'[8]2a_mell '!D24</f>
        <v>0</v>
      </c>
      <c r="E24" s="127">
        <f>'[8]2a_mell '!E24</f>
        <v>0</v>
      </c>
      <c r="F24" s="127">
        <f>'[8]2a_mell '!F24</f>
        <v>0</v>
      </c>
      <c r="G24" s="127">
        <f>'[8]2a_mell '!G24</f>
        <v>0</v>
      </c>
      <c r="H24" s="127">
        <f>'[8]2a_mell '!H24</f>
        <v>0</v>
      </c>
      <c r="I24" s="127">
        <f>'[8]2a_mell '!I24</f>
        <v>0</v>
      </c>
      <c r="J24" s="127">
        <f>'[8]2a_mell '!J24</f>
        <v>0</v>
      </c>
      <c r="K24" s="127">
        <f>'[8]2a_mell '!K24</f>
        <v>0</v>
      </c>
      <c r="L24" s="127">
        <f>'[8]2a_mell '!L24</f>
        <v>0</v>
      </c>
      <c r="M24" s="127">
        <f>'[8]2a_mell '!M24</f>
        <v>0</v>
      </c>
      <c r="N24" s="127">
        <f>'[8]2a_mell '!N24</f>
        <v>0</v>
      </c>
      <c r="O24" s="127">
        <f>'[8]2a_mell '!O24</f>
        <v>0</v>
      </c>
      <c r="P24" s="127">
        <f>'[8]2a_mell '!P24</f>
        <v>0</v>
      </c>
      <c r="Q24" s="127">
        <f>'[8]2a_mell '!Q24</f>
        <v>0</v>
      </c>
      <c r="R24" s="127">
        <f>'[8]2a_mell '!R24</f>
        <v>0</v>
      </c>
      <c r="S24" s="127">
        <f>'[8]2a_mell '!S24</f>
        <v>0</v>
      </c>
      <c r="T24" s="127">
        <f>'[8]2a_mell '!T24</f>
        <v>0</v>
      </c>
      <c r="U24" s="127">
        <f>'[8]2a_mell '!U24</f>
        <v>0</v>
      </c>
      <c r="V24" s="127">
        <f>'[8]2a_mell '!V24</f>
        <v>0</v>
      </c>
      <c r="W24" s="127">
        <f>'[8]2a_mell '!W24</f>
        <v>0</v>
      </c>
      <c r="X24" s="127">
        <f>'[8]2a_mell '!X24</f>
        <v>0</v>
      </c>
      <c r="Y24" s="127">
        <f>'[8]2a_mell '!Y24</f>
        <v>0</v>
      </c>
      <c r="Z24" s="127">
        <f>'[8]2a_mell '!Z24</f>
        <v>0</v>
      </c>
      <c r="AA24" s="127">
        <f>'[8]2a_mell '!AA24</f>
        <v>0</v>
      </c>
      <c r="AB24" s="127">
        <f>'[8]2a_mell '!AB24</f>
        <v>0</v>
      </c>
      <c r="AC24" s="128">
        <f>'[8]2a_mell '!AC24</f>
        <v>0</v>
      </c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</row>
    <row r="25" spans="1:60" s="135" customFormat="1" ht="12">
      <c r="A25" s="579"/>
      <c r="B25" s="132" t="s">
        <v>56</v>
      </c>
      <c r="C25" s="424">
        <f>'[8]2a_mell '!C25</f>
        <v>0</v>
      </c>
      <c r="D25" s="424">
        <f>'[8]2a_mell '!D25</f>
        <v>0</v>
      </c>
      <c r="E25" s="424">
        <f>'[8]2a_mell '!E25</f>
        <v>0</v>
      </c>
      <c r="F25" s="424">
        <f>'[8]2a_mell '!F25</f>
        <v>0</v>
      </c>
      <c r="G25" s="424">
        <f>'[8]2a_mell '!G25</f>
        <v>0</v>
      </c>
      <c r="H25" s="424">
        <f>'[8]2a_mell '!H25</f>
        <v>0</v>
      </c>
      <c r="I25" s="424">
        <f>'[8]2a_mell '!I25</f>
        <v>0</v>
      </c>
      <c r="J25" s="424">
        <f>'[8]2a_mell '!J25</f>
        <v>0</v>
      </c>
      <c r="K25" s="424">
        <f>'[8]2a_mell '!K25</f>
        <v>0</v>
      </c>
      <c r="L25" s="424">
        <f>'[8]2a_mell '!L25</f>
        <v>0</v>
      </c>
      <c r="M25" s="424">
        <f>'[8]2a_mell '!M25</f>
        <v>187574</v>
      </c>
      <c r="N25" s="424">
        <f>'[8]2a_mell '!N25</f>
        <v>0</v>
      </c>
      <c r="O25" s="424">
        <f>'[8]2a_mell '!O25</f>
        <v>0</v>
      </c>
      <c r="P25" s="424">
        <f>'[8]2a_mell '!P25</f>
        <v>0</v>
      </c>
      <c r="Q25" s="424">
        <f>'[8]2a_mell '!Q25</f>
        <v>0</v>
      </c>
      <c r="R25" s="424">
        <f>'[8]2a_mell '!R25</f>
        <v>0</v>
      </c>
      <c r="S25" s="424">
        <f>'[8]2a_mell '!S25</f>
        <v>0</v>
      </c>
      <c r="T25" s="424">
        <f>'[8]2a_mell '!T25</f>
        <v>0</v>
      </c>
      <c r="U25" s="424">
        <f>'[8]2a_mell '!U25</f>
        <v>0</v>
      </c>
      <c r="V25" s="424">
        <f>'[8]2a_mell '!V25</f>
        <v>0</v>
      </c>
      <c r="W25" s="424">
        <f>'[8]2a_mell '!W25</f>
        <v>0</v>
      </c>
      <c r="X25" s="424">
        <f>'[8]2a_mell '!X25</f>
        <v>0</v>
      </c>
      <c r="Y25" s="424">
        <f>'[8]2a_mell '!Y25</f>
        <v>0</v>
      </c>
      <c r="Z25" s="424">
        <f>'[8]2a_mell '!Z25</f>
        <v>0</v>
      </c>
      <c r="AA25" s="424">
        <f>'[8]2a_mell '!AA25</f>
        <v>0</v>
      </c>
      <c r="AB25" s="424">
        <f>'[8]2a_mell '!AB25</f>
        <v>0</v>
      </c>
      <c r="AC25" s="424">
        <f>'[8]2a_mell '!AC25</f>
        <v>187574</v>
      </c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</row>
    <row r="26" spans="1:60" s="109" customFormat="1" ht="12">
      <c r="A26" s="121" t="s">
        <v>57</v>
      </c>
      <c r="B26" s="558" t="s">
        <v>3</v>
      </c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  <c r="X26" s="559"/>
      <c r="Y26" s="559"/>
      <c r="Z26" s="559"/>
      <c r="AA26" s="559"/>
      <c r="AB26" s="559"/>
      <c r="AC26" s="560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</row>
    <row r="27" spans="1:60" s="109" customFormat="1" ht="12">
      <c r="A27" s="561"/>
      <c r="B27" s="126" t="s">
        <v>58</v>
      </c>
      <c r="C27" s="127">
        <f>'[8]2a_mell '!C27</f>
        <v>0</v>
      </c>
      <c r="D27" s="127">
        <f>'[8]2a_mell '!D27</f>
        <v>0</v>
      </c>
      <c r="E27" s="127">
        <f>'[8]2a_mell '!E27</f>
        <v>0</v>
      </c>
      <c r="F27" s="127">
        <f>'[8]2a_mell '!F27</f>
        <v>0</v>
      </c>
      <c r="G27" s="127">
        <f>'[8]2a_mell '!G27</f>
        <v>0</v>
      </c>
      <c r="H27" s="127">
        <f>'[8]2a_mell '!H27</f>
        <v>12600</v>
      </c>
      <c r="I27" s="127">
        <f>'[8]2a_mell '!I27</f>
        <v>0</v>
      </c>
      <c r="J27" s="127">
        <f>'[8]2a_mell '!J27</f>
        <v>0</v>
      </c>
      <c r="K27" s="127">
        <f>'[8]2a_mell '!K27</f>
        <v>0</v>
      </c>
      <c r="L27" s="127">
        <f>'[8]2a_mell '!L27</f>
        <v>0</v>
      </c>
      <c r="M27" s="127">
        <f>'[8]2a_mell '!M27</f>
        <v>0</v>
      </c>
      <c r="N27" s="127">
        <f>'[8]2a_mell '!N27</f>
        <v>0</v>
      </c>
      <c r="O27" s="127">
        <f>'[8]2a_mell '!O27</f>
        <v>0</v>
      </c>
      <c r="P27" s="127">
        <f>'[8]2a_mell '!P27</f>
        <v>0</v>
      </c>
      <c r="Q27" s="127">
        <f>'[8]2a_mell '!Q27</f>
        <v>0</v>
      </c>
      <c r="R27" s="127">
        <f>'[8]2a_mell '!R27</f>
        <v>0</v>
      </c>
      <c r="S27" s="127">
        <f>'[8]2a_mell '!S27</f>
        <v>0</v>
      </c>
      <c r="T27" s="127">
        <f>'[8]2a_mell '!T27</f>
        <v>0</v>
      </c>
      <c r="U27" s="127">
        <f>'[8]2a_mell '!U27</f>
        <v>0</v>
      </c>
      <c r="V27" s="127">
        <f>'[8]2a_mell '!V27</f>
        <v>0</v>
      </c>
      <c r="W27" s="127">
        <f>'[8]2a_mell '!W27</f>
        <v>0</v>
      </c>
      <c r="X27" s="127">
        <f>'[8]2a_mell '!X27</f>
        <v>0</v>
      </c>
      <c r="Y27" s="127">
        <f>'[8]2a_mell '!Y27</f>
        <v>0</v>
      </c>
      <c r="Z27" s="127">
        <f>'[8]2a_mell '!Z27</f>
        <v>0</v>
      </c>
      <c r="AA27" s="127">
        <f>'[8]2a_mell '!AA27</f>
        <v>0</v>
      </c>
      <c r="AB27" s="127">
        <f>'[8]2a_mell '!AB27</f>
        <v>0</v>
      </c>
      <c r="AC27" s="128">
        <f>'[8]2a_mell '!AC27</f>
        <v>12600</v>
      </c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</row>
    <row r="28" spans="1:60" s="109" customFormat="1" ht="12">
      <c r="A28" s="562"/>
      <c r="B28" s="126" t="s">
        <v>59</v>
      </c>
      <c r="C28" s="127">
        <f>'[8]2a_mell '!C28</f>
        <v>0</v>
      </c>
      <c r="D28" s="127">
        <f>'[8]2a_mell '!D28</f>
        <v>0</v>
      </c>
      <c r="E28" s="127">
        <f>'[8]2a_mell '!E28</f>
        <v>0</v>
      </c>
      <c r="F28" s="127">
        <f>'[8]2a_mell '!F28</f>
        <v>0</v>
      </c>
      <c r="G28" s="127">
        <f>'[8]2a_mell '!G28</f>
        <v>0</v>
      </c>
      <c r="H28" s="127">
        <f>'[8]2a_mell '!H28</f>
        <v>193067</v>
      </c>
      <c r="I28" s="127">
        <f>'[8]2a_mell '!I28</f>
        <v>0</v>
      </c>
      <c r="J28" s="127">
        <f>'[8]2a_mell '!J28</f>
        <v>0</v>
      </c>
      <c r="K28" s="127">
        <f>'[8]2a_mell '!K28</f>
        <v>0</v>
      </c>
      <c r="L28" s="127">
        <f>'[8]2a_mell '!L28</f>
        <v>0</v>
      </c>
      <c r="M28" s="127">
        <f>'[8]2a_mell '!M28</f>
        <v>0</v>
      </c>
      <c r="N28" s="127">
        <f>'[8]2a_mell '!N28</f>
        <v>0</v>
      </c>
      <c r="O28" s="127">
        <f>'[8]2a_mell '!O28</f>
        <v>0</v>
      </c>
      <c r="P28" s="127">
        <f>'[8]2a_mell '!P28</f>
        <v>0</v>
      </c>
      <c r="Q28" s="127">
        <f>'[8]2a_mell '!Q28</f>
        <v>0</v>
      </c>
      <c r="R28" s="127">
        <f>'[8]2a_mell '!R28</f>
        <v>0</v>
      </c>
      <c r="S28" s="127">
        <f>'[8]2a_mell '!S28</f>
        <v>0</v>
      </c>
      <c r="T28" s="127">
        <f>'[8]2a_mell '!T28</f>
        <v>0</v>
      </c>
      <c r="U28" s="127">
        <f>'[8]2a_mell '!U28</f>
        <v>0</v>
      </c>
      <c r="V28" s="127">
        <f>'[8]2a_mell '!V28</f>
        <v>0</v>
      </c>
      <c r="W28" s="127">
        <f>'[8]2a_mell '!W28</f>
        <v>0</v>
      </c>
      <c r="X28" s="127">
        <f>'[8]2a_mell '!X28</f>
        <v>0</v>
      </c>
      <c r="Y28" s="127">
        <f>'[8]2a_mell '!Y28</f>
        <v>0</v>
      </c>
      <c r="Z28" s="127">
        <f>'[8]2a_mell '!Z28</f>
        <v>0</v>
      </c>
      <c r="AA28" s="127">
        <f>'[8]2a_mell '!AA28</f>
        <v>0</v>
      </c>
      <c r="AB28" s="127">
        <f>'[8]2a_mell '!AB28</f>
        <v>0</v>
      </c>
      <c r="AC28" s="128">
        <f>'[8]2a_mell '!AC28</f>
        <v>193067</v>
      </c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</row>
    <row r="29" spans="1:60" s="109" customFormat="1" ht="12">
      <c r="A29" s="562"/>
      <c r="B29" s="126" t="s">
        <v>60</v>
      </c>
      <c r="C29" s="127">
        <f>'[8]2a_mell '!C29</f>
        <v>0</v>
      </c>
      <c r="D29" s="127">
        <f>'[8]2a_mell '!D29</f>
        <v>0</v>
      </c>
      <c r="E29" s="127">
        <f>'[8]2a_mell '!E29</f>
        <v>0</v>
      </c>
      <c r="F29" s="127">
        <f>'[8]2a_mell '!F29</f>
        <v>0</v>
      </c>
      <c r="G29" s="127">
        <f>'[8]2a_mell '!G29</f>
        <v>0</v>
      </c>
      <c r="H29" s="127">
        <f>'[8]2a_mell '!H29</f>
        <v>0</v>
      </c>
      <c r="I29" s="127">
        <f>'[8]2a_mell '!I29</f>
        <v>0</v>
      </c>
      <c r="J29" s="127">
        <f>'[8]2a_mell '!J29</f>
        <v>0</v>
      </c>
      <c r="K29" s="127">
        <f>'[8]2a_mell '!K29</f>
        <v>0</v>
      </c>
      <c r="L29" s="127">
        <f>'[8]2a_mell '!L29</f>
        <v>0</v>
      </c>
      <c r="M29" s="127">
        <f>'[8]2a_mell '!M29</f>
        <v>0</v>
      </c>
      <c r="N29" s="127">
        <f>'[8]2a_mell '!N29</f>
        <v>0</v>
      </c>
      <c r="O29" s="127">
        <f>'[8]2a_mell '!O29</f>
        <v>0</v>
      </c>
      <c r="P29" s="127">
        <f>'[8]2a_mell '!P29</f>
        <v>0</v>
      </c>
      <c r="Q29" s="127">
        <f>'[8]2a_mell '!Q29</f>
        <v>0</v>
      </c>
      <c r="R29" s="127">
        <f>'[8]2a_mell '!R29</f>
        <v>0</v>
      </c>
      <c r="S29" s="127">
        <f>'[8]2a_mell '!S29</f>
        <v>0</v>
      </c>
      <c r="T29" s="127">
        <f>'[8]2a_mell '!T29</f>
        <v>0</v>
      </c>
      <c r="U29" s="127">
        <f>'[8]2a_mell '!U29</f>
        <v>0</v>
      </c>
      <c r="V29" s="127">
        <f>'[8]2a_mell '!V29</f>
        <v>0</v>
      </c>
      <c r="W29" s="127">
        <f>'[8]2a_mell '!W29</f>
        <v>0</v>
      </c>
      <c r="X29" s="127">
        <f>'[8]2a_mell '!X29</f>
        <v>0</v>
      </c>
      <c r="Y29" s="127">
        <f>'[8]2a_mell '!Y29</f>
        <v>0</v>
      </c>
      <c r="Z29" s="127">
        <f>'[8]2a_mell '!Z29</f>
        <v>0</v>
      </c>
      <c r="AA29" s="127">
        <f>'[8]2a_mell '!AA29</f>
        <v>0</v>
      </c>
      <c r="AB29" s="127">
        <f>'[8]2a_mell '!AB29</f>
        <v>0</v>
      </c>
      <c r="AC29" s="128">
        <f>'[8]2a_mell '!AC29</f>
        <v>0</v>
      </c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</row>
    <row r="30" spans="1:60" s="114" customFormat="1" ht="12">
      <c r="A30" s="562"/>
      <c r="B30" s="139" t="s">
        <v>61</v>
      </c>
      <c r="C30" s="127">
        <f>'[8]2a_mell '!C30</f>
        <v>0</v>
      </c>
      <c r="D30" s="127">
        <f>'[8]2a_mell '!D30</f>
        <v>0</v>
      </c>
      <c r="E30" s="127">
        <f>'[8]2a_mell '!E30</f>
        <v>0</v>
      </c>
      <c r="F30" s="127">
        <f>'[8]2a_mell '!F30</f>
        <v>0</v>
      </c>
      <c r="G30" s="127">
        <f>'[8]2a_mell '!G30</f>
        <v>0</v>
      </c>
      <c r="H30" s="127">
        <f>'[8]2a_mell '!H30</f>
        <v>0</v>
      </c>
      <c r="I30" s="127">
        <f>'[8]2a_mell '!I30</f>
        <v>0</v>
      </c>
      <c r="J30" s="127">
        <f>'[8]2a_mell '!J30</f>
        <v>0</v>
      </c>
      <c r="K30" s="127">
        <f>'[8]2a_mell '!K30</f>
        <v>0</v>
      </c>
      <c r="L30" s="127">
        <f>'[8]2a_mell '!L30</f>
        <v>0</v>
      </c>
      <c r="M30" s="127">
        <f>'[8]2a_mell '!M30</f>
        <v>0</v>
      </c>
      <c r="N30" s="127">
        <f>'[8]2a_mell '!N30</f>
        <v>0</v>
      </c>
      <c r="O30" s="127">
        <f>'[8]2a_mell '!O30</f>
        <v>0</v>
      </c>
      <c r="P30" s="127">
        <f>'[8]2a_mell '!P30</f>
        <v>0</v>
      </c>
      <c r="Q30" s="127">
        <f>'[8]2a_mell '!Q30</f>
        <v>0</v>
      </c>
      <c r="R30" s="127">
        <f>'[8]2a_mell '!R30</f>
        <v>0</v>
      </c>
      <c r="S30" s="127">
        <f>'[8]2a_mell '!S30</f>
        <v>0</v>
      </c>
      <c r="T30" s="127">
        <f>'[8]2a_mell '!T30</f>
        <v>0</v>
      </c>
      <c r="U30" s="127">
        <f>'[8]2a_mell '!U30</f>
        <v>0</v>
      </c>
      <c r="V30" s="127">
        <f>'[8]2a_mell '!V30</f>
        <v>0</v>
      </c>
      <c r="W30" s="127">
        <f>'[8]2a_mell '!W30</f>
        <v>0</v>
      </c>
      <c r="X30" s="127">
        <f>'[8]2a_mell '!X30</f>
        <v>0</v>
      </c>
      <c r="Y30" s="127">
        <f>'[8]2a_mell '!Y30</f>
        <v>0</v>
      </c>
      <c r="Z30" s="127">
        <f>'[8]2a_mell '!Z30</f>
        <v>0</v>
      </c>
      <c r="AA30" s="127">
        <f>'[8]2a_mell '!AA30</f>
        <v>0</v>
      </c>
      <c r="AB30" s="127">
        <f>'[8]2a_mell '!AB30</f>
        <v>0</v>
      </c>
      <c r="AC30" s="128">
        <f>'[8]2a_mell '!AC30</f>
        <v>0</v>
      </c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</row>
    <row r="31" spans="1:60" s="109" customFormat="1" ht="12">
      <c r="A31" s="562"/>
      <c r="B31" s="126" t="s">
        <v>62</v>
      </c>
      <c r="C31" s="127">
        <f>'[8]2a_mell '!C31</f>
        <v>0</v>
      </c>
      <c r="D31" s="127">
        <f>'[8]2a_mell '!D31</f>
        <v>0</v>
      </c>
      <c r="E31" s="127">
        <f>'[8]2a_mell '!E31</f>
        <v>0</v>
      </c>
      <c r="F31" s="127">
        <f>'[8]2a_mell '!F31</f>
        <v>0</v>
      </c>
      <c r="G31" s="127">
        <f>'[8]2a_mell '!G31</f>
        <v>0</v>
      </c>
      <c r="H31" s="127">
        <f>'[8]2a_mell '!H31</f>
        <v>720</v>
      </c>
      <c r="I31" s="127">
        <f>'[8]2a_mell '!I31</f>
        <v>0</v>
      </c>
      <c r="J31" s="127">
        <f>'[8]2a_mell '!J31</f>
        <v>0</v>
      </c>
      <c r="K31" s="127">
        <f>'[8]2a_mell '!K31</f>
        <v>0</v>
      </c>
      <c r="L31" s="127">
        <f>'[8]2a_mell '!L31</f>
        <v>0</v>
      </c>
      <c r="M31" s="127">
        <f>'[8]2a_mell '!M31</f>
        <v>0</v>
      </c>
      <c r="N31" s="127">
        <f>'[8]2a_mell '!N31</f>
        <v>0</v>
      </c>
      <c r="O31" s="127">
        <f>'[8]2a_mell '!O31</f>
        <v>0</v>
      </c>
      <c r="P31" s="127">
        <f>'[8]2a_mell '!P31</f>
        <v>0</v>
      </c>
      <c r="Q31" s="127">
        <f>'[8]2a_mell '!Q31</f>
        <v>0</v>
      </c>
      <c r="R31" s="127">
        <f>'[8]2a_mell '!R31</f>
        <v>0</v>
      </c>
      <c r="S31" s="127">
        <f>'[8]2a_mell '!S31</f>
        <v>0</v>
      </c>
      <c r="T31" s="127">
        <f>'[8]2a_mell '!T31</f>
        <v>0</v>
      </c>
      <c r="U31" s="127">
        <f>'[8]2a_mell '!U31</f>
        <v>0</v>
      </c>
      <c r="V31" s="127">
        <f>'[8]2a_mell '!V31</f>
        <v>0</v>
      </c>
      <c r="W31" s="127">
        <f>'[8]2a_mell '!W31</f>
        <v>0</v>
      </c>
      <c r="X31" s="127">
        <f>'[8]2a_mell '!X31</f>
        <v>0</v>
      </c>
      <c r="Y31" s="127">
        <f>'[8]2a_mell '!Y31</f>
        <v>0</v>
      </c>
      <c r="Z31" s="127">
        <f>'[8]2a_mell '!Z31</f>
        <v>0</v>
      </c>
      <c r="AA31" s="127">
        <f>'[8]2a_mell '!AA31</f>
        <v>0</v>
      </c>
      <c r="AB31" s="127">
        <f>'[8]2a_mell '!AB31</f>
        <v>0</v>
      </c>
      <c r="AC31" s="128">
        <f>'[8]2a_mell '!AC31</f>
        <v>720</v>
      </c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</row>
    <row r="32" spans="1:60" s="135" customFormat="1" ht="12">
      <c r="A32" s="579"/>
      <c r="B32" s="132" t="s">
        <v>63</v>
      </c>
      <c r="C32" s="424">
        <f>'[8]2a_mell '!C32</f>
        <v>0</v>
      </c>
      <c r="D32" s="424">
        <f>'[8]2a_mell '!D32</f>
        <v>0</v>
      </c>
      <c r="E32" s="424">
        <f>'[8]2a_mell '!E32</f>
        <v>0</v>
      </c>
      <c r="F32" s="424">
        <f>'[8]2a_mell '!F32</f>
        <v>0</v>
      </c>
      <c r="G32" s="424">
        <f>'[8]2a_mell '!G32</f>
        <v>0</v>
      </c>
      <c r="H32" s="424">
        <f>'[8]2a_mell '!H32</f>
        <v>206387</v>
      </c>
      <c r="I32" s="424">
        <f>'[8]2a_mell '!I32</f>
        <v>0</v>
      </c>
      <c r="J32" s="424">
        <f>'[8]2a_mell '!J32</f>
        <v>0</v>
      </c>
      <c r="K32" s="424">
        <f>'[8]2a_mell '!K32</f>
        <v>0</v>
      </c>
      <c r="L32" s="424">
        <f>'[8]2a_mell '!L32</f>
        <v>0</v>
      </c>
      <c r="M32" s="424">
        <f>'[8]2a_mell '!M32</f>
        <v>0</v>
      </c>
      <c r="N32" s="424">
        <f>'[8]2a_mell '!N32</f>
        <v>0</v>
      </c>
      <c r="O32" s="424">
        <f>'[8]2a_mell '!O32</f>
        <v>0</v>
      </c>
      <c r="P32" s="424">
        <f>'[8]2a_mell '!P32</f>
        <v>0</v>
      </c>
      <c r="Q32" s="424">
        <f>'[8]2a_mell '!Q32</f>
        <v>0</v>
      </c>
      <c r="R32" s="424">
        <f>'[8]2a_mell '!R32</f>
        <v>0</v>
      </c>
      <c r="S32" s="424">
        <f>'[8]2a_mell '!S32</f>
        <v>0</v>
      </c>
      <c r="T32" s="424">
        <f>'[8]2a_mell '!T32</f>
        <v>0</v>
      </c>
      <c r="U32" s="424">
        <f>'[8]2a_mell '!U32</f>
        <v>0</v>
      </c>
      <c r="V32" s="424">
        <f>'[8]2a_mell '!V32</f>
        <v>0</v>
      </c>
      <c r="W32" s="424">
        <f>'[8]2a_mell '!W32</f>
        <v>0</v>
      </c>
      <c r="X32" s="424">
        <f>'[8]2a_mell '!X32</f>
        <v>0</v>
      </c>
      <c r="Y32" s="424">
        <f>'[8]2a_mell '!Y32</f>
        <v>0</v>
      </c>
      <c r="Z32" s="424">
        <f>'[8]2a_mell '!Z32</f>
        <v>0</v>
      </c>
      <c r="AA32" s="424">
        <f>'[8]2a_mell '!AA32</f>
        <v>0</v>
      </c>
      <c r="AB32" s="424">
        <f>'[8]2a_mell '!AB32</f>
        <v>0</v>
      </c>
      <c r="AC32" s="424">
        <f>'[8]2a_mell '!AC32</f>
        <v>206387</v>
      </c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</row>
    <row r="33" spans="1:60" s="109" customFormat="1" ht="12">
      <c r="A33" s="141" t="s">
        <v>64</v>
      </c>
      <c r="B33" s="558" t="s">
        <v>65</v>
      </c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59"/>
      <c r="S33" s="559"/>
      <c r="T33" s="559"/>
      <c r="U33" s="559"/>
      <c r="V33" s="559"/>
      <c r="W33" s="559"/>
      <c r="X33" s="559"/>
      <c r="Y33" s="559"/>
      <c r="Z33" s="559"/>
      <c r="AA33" s="559"/>
      <c r="AB33" s="559"/>
      <c r="AC33" s="560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</row>
    <row r="34" spans="1:60" s="109" customFormat="1" ht="12">
      <c r="A34" s="561"/>
      <c r="B34" s="126" t="s">
        <v>66</v>
      </c>
      <c r="C34" s="127">
        <f>'[8]2a_mell '!C34</f>
        <v>0</v>
      </c>
      <c r="D34" s="127">
        <f>'[8]2a_mell '!D34</f>
        <v>0</v>
      </c>
      <c r="E34" s="127">
        <f>'[8]2a_mell '!E34</f>
        <v>0</v>
      </c>
      <c r="F34" s="127">
        <f>'[8]2a_mell '!F34</f>
        <v>0</v>
      </c>
      <c r="G34" s="127">
        <f>'[8]2a_mell '!G34</f>
        <v>0</v>
      </c>
      <c r="H34" s="127">
        <f>'[8]2a_mell '!H34</f>
        <v>0</v>
      </c>
      <c r="I34" s="127">
        <f>'[8]2a_mell '!I34</f>
        <v>0</v>
      </c>
      <c r="J34" s="127">
        <f>'[8]2a_mell '!J34</f>
        <v>7257.385</v>
      </c>
      <c r="K34" s="127">
        <f>'[8]2a_mell '!K34</f>
        <v>0</v>
      </c>
      <c r="L34" s="127">
        <f>'[8]2a_mell '!L34</f>
        <v>0</v>
      </c>
      <c r="M34" s="127">
        <f>'[8]2a_mell '!M34</f>
        <v>0</v>
      </c>
      <c r="N34" s="127">
        <f>'[8]2a_mell '!N34</f>
        <v>0</v>
      </c>
      <c r="O34" s="127">
        <f>'[8]2a_mell '!O34</f>
        <v>0</v>
      </c>
      <c r="P34" s="127">
        <f>'[8]2a_mell '!P34</f>
        <v>3793</v>
      </c>
      <c r="Q34" s="127">
        <f>'[8]2a_mell '!Q34</f>
        <v>0</v>
      </c>
      <c r="R34" s="127">
        <f>'[8]2a_mell '!R34</f>
        <v>0</v>
      </c>
      <c r="S34" s="127">
        <f>'[8]2a_mell '!S34</f>
        <v>0</v>
      </c>
      <c r="T34" s="127">
        <f>'[8]2a_mell '!T34</f>
        <v>673</v>
      </c>
      <c r="U34" s="127">
        <f>'[8]2a_mell '!U34</f>
        <v>0</v>
      </c>
      <c r="V34" s="127">
        <f>'[8]2a_mell '!V34</f>
        <v>0</v>
      </c>
      <c r="W34" s="127">
        <f>'[8]2a_mell '!W34</f>
        <v>0</v>
      </c>
      <c r="X34" s="127">
        <f>'[8]2a_mell '!X34</f>
        <v>0</v>
      </c>
      <c r="Y34" s="127">
        <f>'[8]2a_mell '!Y34</f>
        <v>0</v>
      </c>
      <c r="Z34" s="127">
        <f>'[8]2a_mell '!Z34</f>
        <v>0</v>
      </c>
      <c r="AA34" s="127">
        <f>'[8]2a_mell '!AA34</f>
        <v>0</v>
      </c>
      <c r="AB34" s="127">
        <f>'[8]2a_mell '!AB34</f>
        <v>373</v>
      </c>
      <c r="AC34" s="128">
        <f>'[8]2a_mell '!AC34</f>
        <v>12096.385</v>
      </c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</row>
    <row r="35" spans="1:60" s="131" customFormat="1" ht="12">
      <c r="A35" s="562"/>
      <c r="B35" s="129" t="s">
        <v>67</v>
      </c>
      <c r="C35" s="127">
        <f>'[8]2a_mell '!C35</f>
        <v>0</v>
      </c>
      <c r="D35" s="127">
        <f>'[8]2a_mell '!D35</f>
        <v>0</v>
      </c>
      <c r="E35" s="127">
        <f>'[8]2a_mell '!E35</f>
        <v>0</v>
      </c>
      <c r="F35" s="127">
        <f>'[8]2a_mell '!F35</f>
        <v>0</v>
      </c>
      <c r="G35" s="127">
        <f>'[8]2a_mell '!G35</f>
        <v>0</v>
      </c>
      <c r="H35" s="127">
        <f>'[8]2a_mell '!H35</f>
        <v>0</v>
      </c>
      <c r="I35" s="127">
        <f>'[8]2a_mell '!I35</f>
        <v>0</v>
      </c>
      <c r="J35" s="127">
        <f>'[8]2a_mell '!J35</f>
        <v>0</v>
      </c>
      <c r="K35" s="127">
        <f>'[8]2a_mell '!K35</f>
        <v>0</v>
      </c>
      <c r="L35" s="127">
        <f>'[8]2a_mell '!L35</f>
        <v>0</v>
      </c>
      <c r="M35" s="127">
        <f>'[8]2a_mell '!M35</f>
        <v>0</v>
      </c>
      <c r="N35" s="127">
        <f>'[8]2a_mell '!N35</f>
        <v>0</v>
      </c>
      <c r="O35" s="127">
        <f>'[8]2a_mell '!O35</f>
        <v>0</v>
      </c>
      <c r="P35" s="127">
        <f>'[8]2a_mell '!P35</f>
        <v>3663</v>
      </c>
      <c r="Q35" s="127">
        <f>'[8]2a_mell '!Q35</f>
        <v>0</v>
      </c>
      <c r="R35" s="127">
        <f>'[8]2a_mell '!R35</f>
        <v>0</v>
      </c>
      <c r="S35" s="127">
        <f>'[8]2a_mell '!S35</f>
        <v>0</v>
      </c>
      <c r="T35" s="127">
        <f>'[8]2a_mell '!T35</f>
        <v>0</v>
      </c>
      <c r="U35" s="127">
        <f>'[8]2a_mell '!U35</f>
        <v>0</v>
      </c>
      <c r="V35" s="127">
        <f>'[8]2a_mell '!V35</f>
        <v>0</v>
      </c>
      <c r="W35" s="127">
        <f>'[8]2a_mell '!W35</f>
        <v>0</v>
      </c>
      <c r="X35" s="127">
        <f>'[8]2a_mell '!X35</f>
        <v>0</v>
      </c>
      <c r="Y35" s="127">
        <f>'[8]2a_mell '!Y35</f>
        <v>0</v>
      </c>
      <c r="Z35" s="127">
        <f>'[8]2a_mell '!Z35</f>
        <v>0</v>
      </c>
      <c r="AA35" s="127">
        <f>'[8]2a_mell '!AA35</f>
        <v>0</v>
      </c>
      <c r="AB35" s="127">
        <f>'[8]2a_mell '!AB35</f>
        <v>0</v>
      </c>
      <c r="AC35" s="128">
        <f>'[8]2a_mell '!AC35</f>
        <v>3663</v>
      </c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</row>
    <row r="36" spans="1:60" s="109" customFormat="1" ht="12">
      <c r="A36" s="562"/>
      <c r="B36" s="126" t="s">
        <v>68</v>
      </c>
      <c r="C36" s="127">
        <f>'[8]2a_mell '!C36</f>
        <v>0</v>
      </c>
      <c r="D36" s="127">
        <f>'[8]2a_mell '!D36</f>
        <v>0</v>
      </c>
      <c r="E36" s="127">
        <f>'[8]2a_mell '!E36</f>
        <v>0</v>
      </c>
      <c r="F36" s="127">
        <f>'[8]2a_mell '!F36</f>
        <v>0</v>
      </c>
      <c r="G36" s="127">
        <f>'[8]2a_mell '!G36</f>
        <v>0</v>
      </c>
      <c r="H36" s="127">
        <f>'[8]2a_mell '!H36</f>
        <v>9852</v>
      </c>
      <c r="I36" s="127">
        <f>'[8]2a_mell '!I36</f>
        <v>0</v>
      </c>
      <c r="J36" s="127">
        <f>'[8]2a_mell '!J36</f>
        <v>0</v>
      </c>
      <c r="K36" s="127">
        <f>'[8]2a_mell '!K36</f>
        <v>0</v>
      </c>
      <c r="L36" s="127">
        <f>'[8]2a_mell '!L36</f>
        <v>0</v>
      </c>
      <c r="M36" s="127">
        <f>'[8]2a_mell '!M36</f>
        <v>0</v>
      </c>
      <c r="N36" s="127">
        <f>'[8]2a_mell '!N36</f>
        <v>0</v>
      </c>
      <c r="O36" s="127">
        <f>'[8]2a_mell '!O36</f>
        <v>0</v>
      </c>
      <c r="P36" s="127">
        <f>'[8]2a_mell '!P36</f>
        <v>170</v>
      </c>
      <c r="Q36" s="127">
        <f>'[8]2a_mell '!Q36</f>
        <v>0</v>
      </c>
      <c r="R36" s="127">
        <f>'[8]2a_mell '!R36</f>
        <v>0</v>
      </c>
      <c r="S36" s="127">
        <f>'[8]2a_mell '!S36</f>
        <v>0</v>
      </c>
      <c r="T36" s="127">
        <f>'[8]2a_mell '!T36</f>
        <v>0</v>
      </c>
      <c r="U36" s="127">
        <f>'[8]2a_mell '!U36</f>
        <v>0</v>
      </c>
      <c r="V36" s="127">
        <f>'[8]2a_mell '!V36</f>
        <v>0</v>
      </c>
      <c r="W36" s="127">
        <f>'[8]2a_mell '!W36</f>
        <v>0</v>
      </c>
      <c r="X36" s="127">
        <f>'[8]2a_mell '!X36</f>
        <v>0</v>
      </c>
      <c r="Y36" s="127">
        <f>'[8]2a_mell '!Y36</f>
        <v>0</v>
      </c>
      <c r="Z36" s="127">
        <f>'[8]2a_mell '!Z36</f>
        <v>0</v>
      </c>
      <c r="AA36" s="127">
        <f>'[8]2a_mell '!AA36</f>
        <v>0</v>
      </c>
      <c r="AB36" s="127">
        <f>'[8]2a_mell '!AB36</f>
        <v>627</v>
      </c>
      <c r="AC36" s="128">
        <f>'[8]2a_mell '!AC36</f>
        <v>10649</v>
      </c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</row>
    <row r="37" spans="1:60" s="131" customFormat="1" ht="12">
      <c r="A37" s="562"/>
      <c r="B37" s="129" t="s">
        <v>67</v>
      </c>
      <c r="C37" s="127">
        <f>'[8]2a_mell '!C37</f>
        <v>0</v>
      </c>
      <c r="D37" s="127">
        <f>'[8]2a_mell '!D37</f>
        <v>0</v>
      </c>
      <c r="E37" s="127">
        <f>'[8]2a_mell '!E37</f>
        <v>0</v>
      </c>
      <c r="F37" s="127">
        <f>'[8]2a_mell '!F37</f>
        <v>0</v>
      </c>
      <c r="G37" s="127">
        <f>'[8]2a_mell '!G37</f>
        <v>0</v>
      </c>
      <c r="H37" s="127">
        <f>'[8]2a_mell '!H37</f>
        <v>0</v>
      </c>
      <c r="I37" s="127">
        <f>'[8]2a_mell '!I37</f>
        <v>0</v>
      </c>
      <c r="J37" s="127">
        <f>'[8]2a_mell '!J37</f>
        <v>0</v>
      </c>
      <c r="K37" s="127">
        <f>'[8]2a_mell '!K37</f>
        <v>0</v>
      </c>
      <c r="L37" s="127">
        <f>'[8]2a_mell '!L37</f>
        <v>0</v>
      </c>
      <c r="M37" s="127">
        <f>'[8]2a_mell '!M37</f>
        <v>0</v>
      </c>
      <c r="N37" s="127">
        <f>'[8]2a_mell '!N37</f>
        <v>0</v>
      </c>
      <c r="O37" s="127">
        <f>'[8]2a_mell '!O37</f>
        <v>0</v>
      </c>
      <c r="P37" s="127">
        <f>'[8]2a_mell '!P37</f>
        <v>0</v>
      </c>
      <c r="Q37" s="127">
        <f>'[8]2a_mell '!Q37</f>
        <v>0</v>
      </c>
      <c r="R37" s="127">
        <f>'[8]2a_mell '!R37</f>
        <v>0</v>
      </c>
      <c r="S37" s="127">
        <f>'[8]2a_mell '!S37</f>
        <v>0</v>
      </c>
      <c r="T37" s="127">
        <f>'[8]2a_mell '!T37</f>
        <v>0</v>
      </c>
      <c r="U37" s="127">
        <f>'[8]2a_mell '!U37</f>
        <v>0</v>
      </c>
      <c r="V37" s="127">
        <f>'[8]2a_mell '!V37</f>
        <v>0</v>
      </c>
      <c r="W37" s="127">
        <f>'[8]2a_mell '!W37</f>
        <v>0</v>
      </c>
      <c r="X37" s="127">
        <f>'[8]2a_mell '!X37</f>
        <v>0</v>
      </c>
      <c r="Y37" s="127">
        <f>'[8]2a_mell '!Y37</f>
        <v>0</v>
      </c>
      <c r="Z37" s="127">
        <f>'[8]2a_mell '!Z37</f>
        <v>0</v>
      </c>
      <c r="AA37" s="127">
        <f>'[8]2a_mell '!AA37</f>
        <v>0</v>
      </c>
      <c r="AB37" s="127">
        <f>'[8]2a_mell '!AB37</f>
        <v>0</v>
      </c>
      <c r="AC37" s="128">
        <f>'[8]2a_mell '!AC37</f>
        <v>0</v>
      </c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</row>
    <row r="38" spans="1:60" s="109" customFormat="1" ht="12">
      <c r="A38" s="562"/>
      <c r="B38" s="126" t="s">
        <v>69</v>
      </c>
      <c r="C38" s="127">
        <f>'[8]2a_mell '!C38</f>
        <v>0</v>
      </c>
      <c r="D38" s="127">
        <f>'[8]2a_mell '!D38</f>
        <v>0</v>
      </c>
      <c r="E38" s="127">
        <f>'[8]2a_mell '!E38</f>
        <v>0</v>
      </c>
      <c r="F38" s="127">
        <f>'[8]2a_mell '!F38</f>
        <v>0</v>
      </c>
      <c r="G38" s="127">
        <f>'[8]2a_mell '!G38</f>
        <v>0</v>
      </c>
      <c r="H38" s="127">
        <f>'[8]2a_mell '!H38</f>
        <v>1376</v>
      </c>
      <c r="I38" s="127">
        <f>'[8]2a_mell '!I38</f>
        <v>0</v>
      </c>
      <c r="J38" s="127">
        <f>'[8]2a_mell '!J38</f>
        <v>0</v>
      </c>
      <c r="K38" s="127">
        <f>'[8]2a_mell '!K38</f>
        <v>0</v>
      </c>
      <c r="L38" s="127">
        <f>'[8]2a_mell '!L38</f>
        <v>0</v>
      </c>
      <c r="M38" s="127">
        <f>'[8]2a_mell '!M38</f>
        <v>0</v>
      </c>
      <c r="N38" s="127">
        <f>'[8]2a_mell '!N38</f>
        <v>0</v>
      </c>
      <c r="O38" s="127">
        <f>'[8]2a_mell '!O38</f>
        <v>0</v>
      </c>
      <c r="P38" s="127">
        <f>'[8]2a_mell '!P38</f>
        <v>0</v>
      </c>
      <c r="Q38" s="127">
        <f>'[8]2a_mell '!Q38</f>
        <v>0</v>
      </c>
      <c r="R38" s="127">
        <f>'[8]2a_mell '!R38</f>
        <v>0</v>
      </c>
      <c r="S38" s="127">
        <f>'[8]2a_mell '!S38</f>
        <v>0</v>
      </c>
      <c r="T38" s="127">
        <f>'[8]2a_mell '!T38</f>
        <v>0</v>
      </c>
      <c r="U38" s="127">
        <f>'[8]2a_mell '!U38</f>
        <v>0</v>
      </c>
      <c r="V38" s="127">
        <f>'[8]2a_mell '!V38</f>
        <v>0</v>
      </c>
      <c r="W38" s="127">
        <f>'[8]2a_mell '!W38</f>
        <v>0</v>
      </c>
      <c r="X38" s="127">
        <f>'[8]2a_mell '!X38</f>
        <v>0</v>
      </c>
      <c r="Y38" s="127">
        <f>'[8]2a_mell '!Y38</f>
        <v>0</v>
      </c>
      <c r="Z38" s="127">
        <f>'[8]2a_mell '!Z38</f>
        <v>0</v>
      </c>
      <c r="AA38" s="127">
        <f>'[8]2a_mell '!AA38</f>
        <v>0</v>
      </c>
      <c r="AB38" s="127">
        <f>'[8]2a_mell '!AB38</f>
        <v>0</v>
      </c>
      <c r="AC38" s="128">
        <f>'[8]2a_mell '!AC38</f>
        <v>1376</v>
      </c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</row>
    <row r="39" spans="1:60" s="135" customFormat="1" ht="12" customHeight="1">
      <c r="A39" s="579"/>
      <c r="B39" s="148" t="s">
        <v>70</v>
      </c>
      <c r="C39" s="424">
        <f>'[8]2a_mell '!C39</f>
        <v>0</v>
      </c>
      <c r="D39" s="424">
        <f>'[8]2a_mell '!D39</f>
        <v>0</v>
      </c>
      <c r="E39" s="424">
        <f>'[8]2a_mell '!E39</f>
        <v>0</v>
      </c>
      <c r="F39" s="424">
        <f>'[8]2a_mell '!F39</f>
        <v>0</v>
      </c>
      <c r="G39" s="424">
        <f>'[8]2a_mell '!G39</f>
        <v>0</v>
      </c>
      <c r="H39" s="424">
        <f>'[8]2a_mell '!H39</f>
        <v>11228</v>
      </c>
      <c r="I39" s="424">
        <f>'[8]2a_mell '!I39</f>
        <v>0</v>
      </c>
      <c r="J39" s="424">
        <f>'[8]2a_mell '!J39</f>
        <v>7257.385</v>
      </c>
      <c r="K39" s="424">
        <f>'[8]2a_mell '!K39</f>
        <v>0</v>
      </c>
      <c r="L39" s="424">
        <f>'[8]2a_mell '!L39</f>
        <v>0</v>
      </c>
      <c r="M39" s="424">
        <f>'[8]2a_mell '!M39</f>
        <v>0</v>
      </c>
      <c r="N39" s="424">
        <f>'[8]2a_mell '!N39</f>
        <v>0</v>
      </c>
      <c r="O39" s="424">
        <f>'[8]2a_mell '!O39</f>
        <v>0</v>
      </c>
      <c r="P39" s="424">
        <f>'[8]2a_mell '!P39</f>
        <v>3963</v>
      </c>
      <c r="Q39" s="424">
        <f>'[8]2a_mell '!Q39</f>
        <v>0</v>
      </c>
      <c r="R39" s="424">
        <f>'[8]2a_mell '!R39</f>
        <v>0</v>
      </c>
      <c r="S39" s="424">
        <f>'[8]2a_mell '!S39</f>
        <v>0</v>
      </c>
      <c r="T39" s="424">
        <f>'[8]2a_mell '!T39</f>
        <v>673</v>
      </c>
      <c r="U39" s="424">
        <f>'[8]2a_mell '!U39</f>
        <v>0</v>
      </c>
      <c r="V39" s="424">
        <f>'[8]2a_mell '!V39</f>
        <v>0</v>
      </c>
      <c r="W39" s="424">
        <f>'[8]2a_mell '!W39</f>
        <v>0</v>
      </c>
      <c r="X39" s="424">
        <f>'[8]2a_mell '!X39</f>
        <v>0</v>
      </c>
      <c r="Y39" s="424">
        <f>'[8]2a_mell '!Y39</f>
        <v>0</v>
      </c>
      <c r="Z39" s="424">
        <f>'[8]2a_mell '!Z39</f>
        <v>0</v>
      </c>
      <c r="AA39" s="424">
        <f>'[8]2a_mell '!AA39</f>
        <v>0</v>
      </c>
      <c r="AB39" s="424">
        <f>'[8]2a_mell '!AB39</f>
        <v>1000</v>
      </c>
      <c r="AC39" s="424">
        <f>'[8]2a_mell '!AC39</f>
        <v>24121.385000000002</v>
      </c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</row>
    <row r="40" spans="1:60" s="109" customFormat="1" ht="12">
      <c r="A40" s="141" t="s">
        <v>71</v>
      </c>
      <c r="B40" s="148" t="s">
        <v>72</v>
      </c>
      <c r="C40" s="424">
        <f>'[8]2a_mell '!C40</f>
        <v>0</v>
      </c>
      <c r="D40" s="424">
        <f>'[8]2a_mell '!D40</f>
        <v>0</v>
      </c>
      <c r="E40" s="424">
        <f>'[8]2a_mell '!E40</f>
        <v>0</v>
      </c>
      <c r="F40" s="424">
        <f>'[8]2a_mell '!F40</f>
        <v>0</v>
      </c>
      <c r="G40" s="424">
        <f>'[8]2a_mell '!G40</f>
        <v>0</v>
      </c>
      <c r="H40" s="424">
        <f>'[8]2a_mell '!H40</f>
        <v>0</v>
      </c>
      <c r="I40" s="424">
        <f>'[8]2a_mell '!I40</f>
        <v>0</v>
      </c>
      <c r="J40" s="424">
        <f>'[8]2a_mell '!J40</f>
        <v>0</v>
      </c>
      <c r="K40" s="424">
        <f>'[8]2a_mell '!K40</f>
        <v>0</v>
      </c>
      <c r="L40" s="424">
        <f>'[8]2a_mell '!L40</f>
        <v>0</v>
      </c>
      <c r="M40" s="424">
        <f>'[8]2a_mell '!M40</f>
        <v>0</v>
      </c>
      <c r="N40" s="424">
        <f>'[8]2a_mell '!N40</f>
        <v>0</v>
      </c>
      <c r="O40" s="424">
        <f>'[8]2a_mell '!O40</f>
        <v>0</v>
      </c>
      <c r="P40" s="424">
        <f>'[8]2a_mell '!P40</f>
        <v>0</v>
      </c>
      <c r="Q40" s="424">
        <f>'[8]2a_mell '!Q40</f>
        <v>0</v>
      </c>
      <c r="R40" s="424">
        <f>'[8]2a_mell '!R40</f>
        <v>0</v>
      </c>
      <c r="S40" s="424">
        <f>'[8]2a_mell '!S40</f>
        <v>0</v>
      </c>
      <c r="T40" s="424">
        <f>'[8]2a_mell '!T40</f>
        <v>0</v>
      </c>
      <c r="U40" s="424">
        <f>'[8]2a_mell '!U40</f>
        <v>0</v>
      </c>
      <c r="V40" s="424">
        <f>'[8]2a_mell '!V40</f>
        <v>0</v>
      </c>
      <c r="W40" s="424">
        <f>'[8]2a_mell '!W40</f>
        <v>0</v>
      </c>
      <c r="X40" s="424">
        <f>'[8]2a_mell '!X40</f>
        <v>0</v>
      </c>
      <c r="Y40" s="424">
        <f>'[8]2a_mell '!Y40</f>
        <v>0</v>
      </c>
      <c r="Z40" s="424">
        <f>'[8]2a_mell '!Z40</f>
        <v>0</v>
      </c>
      <c r="AA40" s="424">
        <f>'[8]2a_mell '!AA40</f>
        <v>0</v>
      </c>
      <c r="AB40" s="424">
        <f>'[8]2a_mell '!AB40</f>
        <v>0</v>
      </c>
      <c r="AC40" s="424">
        <f>'[8]2a_mell '!AC40</f>
        <v>0</v>
      </c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</row>
    <row r="41" spans="1:60" s="109" customFormat="1" ht="12">
      <c r="A41" s="561"/>
      <c r="B41" s="126" t="s">
        <v>73</v>
      </c>
      <c r="C41" s="127">
        <f>'[8]2a_mell '!C41</f>
        <v>0</v>
      </c>
      <c r="D41" s="127">
        <f>'[8]2a_mell '!D41</f>
        <v>0</v>
      </c>
      <c r="E41" s="127">
        <f>'[8]2a_mell '!E41</f>
        <v>0</v>
      </c>
      <c r="F41" s="127">
        <f>'[8]2a_mell '!F41</f>
        <v>0</v>
      </c>
      <c r="G41" s="127">
        <f>'[8]2a_mell '!G41</f>
        <v>0</v>
      </c>
      <c r="H41" s="127">
        <f>'[8]2a_mell '!H41</f>
        <v>0</v>
      </c>
      <c r="I41" s="127">
        <f>'[8]2a_mell '!I41</f>
        <v>0</v>
      </c>
      <c r="J41" s="127">
        <f>'[8]2a_mell '!J41</f>
        <v>0</v>
      </c>
      <c r="K41" s="127">
        <f>'[8]2a_mell '!K41</f>
        <v>0</v>
      </c>
      <c r="L41" s="127">
        <f>'[8]2a_mell '!L41</f>
        <v>0</v>
      </c>
      <c r="M41" s="127">
        <f>'[8]2a_mell '!M41</f>
        <v>0</v>
      </c>
      <c r="N41" s="127">
        <f>'[8]2a_mell '!N41</f>
        <v>0</v>
      </c>
      <c r="O41" s="127">
        <f>'[8]2a_mell '!O41</f>
        <v>0</v>
      </c>
      <c r="P41" s="127">
        <f>'[8]2a_mell '!P41</f>
        <v>0</v>
      </c>
      <c r="Q41" s="127">
        <f>'[8]2a_mell '!Q41</f>
        <v>57</v>
      </c>
      <c r="R41" s="127">
        <f>'[8]2a_mell '!R41</f>
        <v>0</v>
      </c>
      <c r="S41" s="127">
        <f>'[8]2a_mell '!S41</f>
        <v>0</v>
      </c>
      <c r="T41" s="127">
        <f>'[8]2a_mell '!T41</f>
        <v>0</v>
      </c>
      <c r="U41" s="127">
        <f>'[8]2a_mell '!U41</f>
        <v>0</v>
      </c>
      <c r="V41" s="127">
        <f>'[8]2a_mell '!V41</f>
        <v>0</v>
      </c>
      <c r="W41" s="127">
        <f>'[8]2a_mell '!W41</f>
        <v>0</v>
      </c>
      <c r="X41" s="127">
        <f>'[8]2a_mell '!X41</f>
        <v>0</v>
      </c>
      <c r="Y41" s="127">
        <f>'[8]2a_mell '!Y41</f>
        <v>0</v>
      </c>
      <c r="Z41" s="127">
        <f>'[8]2a_mell '!Z41</f>
        <v>0</v>
      </c>
      <c r="AA41" s="127">
        <f>'[8]2a_mell '!AA41</f>
        <v>0</v>
      </c>
      <c r="AB41" s="127">
        <f>'[8]2a_mell '!AB41</f>
        <v>0</v>
      </c>
      <c r="AC41" s="128">
        <f>'[8]2a_mell '!AC41</f>
        <v>57</v>
      </c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</row>
    <row r="42" spans="1:60" s="114" customFormat="1" ht="12">
      <c r="A42" s="562"/>
      <c r="B42" s="139" t="s">
        <v>67</v>
      </c>
      <c r="C42" s="127">
        <f>'[8]2a_mell '!C42</f>
        <v>0</v>
      </c>
      <c r="D42" s="127">
        <f>'[8]2a_mell '!D42</f>
        <v>0</v>
      </c>
      <c r="E42" s="127">
        <f>'[8]2a_mell '!E42</f>
        <v>0</v>
      </c>
      <c r="F42" s="127">
        <f>'[8]2a_mell '!F42</f>
        <v>0</v>
      </c>
      <c r="G42" s="127">
        <f>'[8]2a_mell '!G42</f>
        <v>0</v>
      </c>
      <c r="H42" s="127">
        <f>'[8]2a_mell '!H42</f>
        <v>0</v>
      </c>
      <c r="I42" s="127">
        <f>'[8]2a_mell '!I42</f>
        <v>0</v>
      </c>
      <c r="J42" s="127">
        <f>'[8]2a_mell '!J42</f>
        <v>0</v>
      </c>
      <c r="K42" s="127">
        <f>'[8]2a_mell '!K42</f>
        <v>0</v>
      </c>
      <c r="L42" s="127">
        <f>'[8]2a_mell '!L42</f>
        <v>0</v>
      </c>
      <c r="M42" s="127">
        <f>'[8]2a_mell '!M42</f>
        <v>0</v>
      </c>
      <c r="N42" s="127">
        <f>'[8]2a_mell '!N42</f>
        <v>0</v>
      </c>
      <c r="O42" s="127">
        <f>'[8]2a_mell '!O42</f>
        <v>0</v>
      </c>
      <c r="P42" s="127">
        <f>'[8]2a_mell '!P42</f>
        <v>0</v>
      </c>
      <c r="Q42" s="127">
        <f>'[8]2a_mell '!Q42</f>
        <v>57</v>
      </c>
      <c r="R42" s="127">
        <f>'[8]2a_mell '!R42</f>
        <v>0</v>
      </c>
      <c r="S42" s="127">
        <f>'[8]2a_mell '!S42</f>
        <v>0</v>
      </c>
      <c r="T42" s="127">
        <f>'[8]2a_mell '!T42</f>
        <v>0</v>
      </c>
      <c r="U42" s="127">
        <f>'[8]2a_mell '!U42</f>
        <v>0</v>
      </c>
      <c r="V42" s="127">
        <f>'[8]2a_mell '!V42</f>
        <v>0</v>
      </c>
      <c r="W42" s="127">
        <f>'[8]2a_mell '!W42</f>
        <v>0</v>
      </c>
      <c r="X42" s="127">
        <f>'[8]2a_mell '!X42</f>
        <v>0</v>
      </c>
      <c r="Y42" s="127">
        <f>'[8]2a_mell '!Y42</f>
        <v>0</v>
      </c>
      <c r="Z42" s="127">
        <f>'[8]2a_mell '!Z42</f>
        <v>0</v>
      </c>
      <c r="AA42" s="127">
        <f>'[8]2a_mell '!AA42</f>
        <v>0</v>
      </c>
      <c r="AB42" s="127">
        <f>'[8]2a_mell '!AB42</f>
        <v>0</v>
      </c>
      <c r="AC42" s="128">
        <f>'[8]2a_mell '!AC42</f>
        <v>57</v>
      </c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</row>
    <row r="43" spans="1:60" s="109" customFormat="1" ht="12">
      <c r="A43" s="562"/>
      <c r="B43" s="126" t="s">
        <v>74</v>
      </c>
      <c r="C43" s="127">
        <f>'[8]2a_mell '!C43</f>
        <v>0</v>
      </c>
      <c r="D43" s="127">
        <f>'[8]2a_mell '!D43</f>
        <v>0</v>
      </c>
      <c r="E43" s="127">
        <f>'[8]2a_mell '!E43</f>
        <v>0</v>
      </c>
      <c r="F43" s="127">
        <f>'[8]2a_mell '!F43</f>
        <v>0</v>
      </c>
      <c r="G43" s="127">
        <f>'[8]2a_mell '!G43</f>
        <v>0</v>
      </c>
      <c r="H43" s="127">
        <f>'[8]2a_mell '!H43</f>
        <v>0</v>
      </c>
      <c r="I43" s="127">
        <f>'[8]2a_mell '!I43</f>
        <v>0</v>
      </c>
      <c r="J43" s="127">
        <f>'[8]2a_mell '!J43</f>
        <v>0</v>
      </c>
      <c r="K43" s="127">
        <f>'[8]2a_mell '!K43</f>
        <v>0</v>
      </c>
      <c r="L43" s="127">
        <f>'[8]2a_mell '!L43</f>
        <v>0</v>
      </c>
      <c r="M43" s="127">
        <f>'[8]2a_mell '!M43</f>
        <v>0</v>
      </c>
      <c r="N43" s="127">
        <f>'[8]2a_mell '!N43</f>
        <v>0</v>
      </c>
      <c r="O43" s="127">
        <f>'[8]2a_mell '!O43</f>
        <v>0</v>
      </c>
      <c r="P43" s="127">
        <f>'[8]2a_mell '!P43</f>
        <v>0</v>
      </c>
      <c r="Q43" s="127">
        <f>'[8]2a_mell '!Q43</f>
        <v>0</v>
      </c>
      <c r="R43" s="127">
        <f>'[8]2a_mell '!R43</f>
        <v>0</v>
      </c>
      <c r="S43" s="127">
        <f>'[8]2a_mell '!S43</f>
        <v>0</v>
      </c>
      <c r="T43" s="127">
        <f>'[8]2a_mell '!T43</f>
        <v>0</v>
      </c>
      <c r="U43" s="127">
        <f>'[8]2a_mell '!U43</f>
        <v>0</v>
      </c>
      <c r="V43" s="127">
        <f>'[8]2a_mell '!V43</f>
        <v>0</v>
      </c>
      <c r="W43" s="127">
        <f>'[8]2a_mell '!W43</f>
        <v>0</v>
      </c>
      <c r="X43" s="127">
        <f>'[8]2a_mell '!X43</f>
        <v>0</v>
      </c>
      <c r="Y43" s="127">
        <f>'[8]2a_mell '!Y43</f>
        <v>0</v>
      </c>
      <c r="Z43" s="127">
        <f>'[8]2a_mell '!Z43</f>
        <v>0</v>
      </c>
      <c r="AA43" s="127">
        <f>'[8]2a_mell '!AA43</f>
        <v>0</v>
      </c>
      <c r="AB43" s="127">
        <f>'[8]2a_mell '!AB43</f>
        <v>0</v>
      </c>
      <c r="AC43" s="128">
        <f>'[8]2a_mell '!AC43</f>
        <v>0</v>
      </c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</row>
    <row r="44" spans="1:60" s="114" customFormat="1" ht="12">
      <c r="A44" s="562"/>
      <c r="B44" s="139" t="s">
        <v>67</v>
      </c>
      <c r="C44" s="127">
        <f>'[8]2a_mell '!C44</f>
        <v>0</v>
      </c>
      <c r="D44" s="127">
        <f>'[8]2a_mell '!D44</f>
        <v>0</v>
      </c>
      <c r="E44" s="127">
        <f>'[8]2a_mell '!E44</f>
        <v>0</v>
      </c>
      <c r="F44" s="127">
        <f>'[8]2a_mell '!F44</f>
        <v>0</v>
      </c>
      <c r="G44" s="127">
        <f>'[8]2a_mell '!G44</f>
        <v>0</v>
      </c>
      <c r="H44" s="127">
        <f>'[8]2a_mell '!H44</f>
        <v>0</v>
      </c>
      <c r="I44" s="127">
        <f>'[8]2a_mell '!I44</f>
        <v>0</v>
      </c>
      <c r="J44" s="127">
        <f>'[8]2a_mell '!J44</f>
        <v>0</v>
      </c>
      <c r="K44" s="127">
        <f>'[8]2a_mell '!K44</f>
        <v>0</v>
      </c>
      <c r="L44" s="127">
        <f>'[8]2a_mell '!L44</f>
        <v>0</v>
      </c>
      <c r="M44" s="127">
        <f>'[8]2a_mell '!M44</f>
        <v>0</v>
      </c>
      <c r="N44" s="127">
        <f>'[8]2a_mell '!N44</f>
        <v>0</v>
      </c>
      <c r="O44" s="127">
        <f>'[8]2a_mell '!O44</f>
        <v>0</v>
      </c>
      <c r="P44" s="127">
        <f>'[8]2a_mell '!P44</f>
        <v>0</v>
      </c>
      <c r="Q44" s="127">
        <f>'[8]2a_mell '!Q44</f>
        <v>0</v>
      </c>
      <c r="R44" s="127">
        <f>'[8]2a_mell '!R44</f>
        <v>0</v>
      </c>
      <c r="S44" s="127">
        <f>'[8]2a_mell '!S44</f>
        <v>0</v>
      </c>
      <c r="T44" s="127">
        <f>'[8]2a_mell '!T44</f>
        <v>0</v>
      </c>
      <c r="U44" s="127">
        <f>'[8]2a_mell '!U44</f>
        <v>0</v>
      </c>
      <c r="V44" s="127">
        <f>'[8]2a_mell '!V44</f>
        <v>0</v>
      </c>
      <c r="W44" s="127">
        <f>'[8]2a_mell '!W44</f>
        <v>0</v>
      </c>
      <c r="X44" s="127">
        <f>'[8]2a_mell '!X44</f>
        <v>0</v>
      </c>
      <c r="Y44" s="127">
        <f>'[8]2a_mell '!Y44</f>
        <v>0</v>
      </c>
      <c r="Z44" s="127">
        <f>'[8]2a_mell '!Z44</f>
        <v>0</v>
      </c>
      <c r="AA44" s="127">
        <f>'[8]2a_mell '!AA44</f>
        <v>0</v>
      </c>
      <c r="AB44" s="127">
        <f>'[8]2a_mell '!AB44</f>
        <v>0</v>
      </c>
      <c r="AC44" s="128">
        <f>'[8]2a_mell '!AC44</f>
        <v>0</v>
      </c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</row>
    <row r="45" spans="1:60" s="135" customFormat="1" ht="12" customHeight="1">
      <c r="A45" s="579"/>
      <c r="B45" s="132" t="s">
        <v>75</v>
      </c>
      <c r="C45" s="424">
        <f>'[8]2a_mell '!C45</f>
        <v>0</v>
      </c>
      <c r="D45" s="424">
        <f>'[8]2a_mell '!D45</f>
        <v>0</v>
      </c>
      <c r="E45" s="424">
        <f>'[8]2a_mell '!E45</f>
        <v>0</v>
      </c>
      <c r="F45" s="424">
        <f>'[8]2a_mell '!F45</f>
        <v>0</v>
      </c>
      <c r="G45" s="424">
        <f>'[8]2a_mell '!G45</f>
        <v>0</v>
      </c>
      <c r="H45" s="424">
        <f>'[8]2a_mell '!H45</f>
        <v>0</v>
      </c>
      <c r="I45" s="424">
        <f>'[8]2a_mell '!I45</f>
        <v>0</v>
      </c>
      <c r="J45" s="424">
        <f>'[8]2a_mell '!J45</f>
        <v>0</v>
      </c>
      <c r="K45" s="424">
        <f>'[8]2a_mell '!K45</f>
        <v>0</v>
      </c>
      <c r="L45" s="424">
        <f>'[8]2a_mell '!L45</f>
        <v>0</v>
      </c>
      <c r="M45" s="424">
        <f>'[8]2a_mell '!M45</f>
        <v>0</v>
      </c>
      <c r="N45" s="424">
        <f>'[8]2a_mell '!N45</f>
        <v>0</v>
      </c>
      <c r="O45" s="424">
        <f>'[8]2a_mell '!O45</f>
        <v>0</v>
      </c>
      <c r="P45" s="424">
        <f>'[8]2a_mell '!P45</f>
        <v>0</v>
      </c>
      <c r="Q45" s="424">
        <f>'[8]2a_mell '!Q45</f>
        <v>57</v>
      </c>
      <c r="R45" s="424">
        <f>'[8]2a_mell '!R45</f>
        <v>0</v>
      </c>
      <c r="S45" s="424">
        <f>'[8]2a_mell '!S45</f>
        <v>0</v>
      </c>
      <c r="T45" s="424">
        <f>'[8]2a_mell '!T45</f>
        <v>0</v>
      </c>
      <c r="U45" s="424">
        <f>'[8]2a_mell '!U45</f>
        <v>0</v>
      </c>
      <c r="V45" s="424">
        <f>'[8]2a_mell '!V45</f>
        <v>0</v>
      </c>
      <c r="W45" s="424">
        <f>'[8]2a_mell '!W45</f>
        <v>0</v>
      </c>
      <c r="X45" s="424">
        <f>'[8]2a_mell '!X45</f>
        <v>0</v>
      </c>
      <c r="Y45" s="424">
        <f>'[8]2a_mell '!Y45</f>
        <v>0</v>
      </c>
      <c r="Z45" s="424">
        <f>'[8]2a_mell '!Z45</f>
        <v>0</v>
      </c>
      <c r="AA45" s="424">
        <f>'[8]2a_mell '!AA45</f>
        <v>0</v>
      </c>
      <c r="AB45" s="424">
        <f>'[8]2a_mell '!AB45</f>
        <v>0</v>
      </c>
      <c r="AC45" s="424">
        <f>'[8]2a_mell '!AC45</f>
        <v>57</v>
      </c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</row>
    <row r="46" spans="1:60" s="144" customFormat="1" ht="22.5" customHeight="1">
      <c r="A46" s="142" t="s">
        <v>76</v>
      </c>
      <c r="B46" s="596" t="s">
        <v>77</v>
      </c>
      <c r="C46" s="597"/>
      <c r="D46" s="597"/>
      <c r="E46" s="597"/>
      <c r="F46" s="597"/>
      <c r="G46" s="597"/>
      <c r="H46" s="597"/>
      <c r="I46" s="597"/>
      <c r="J46" s="597"/>
      <c r="K46" s="597"/>
      <c r="L46" s="597"/>
      <c r="M46" s="597"/>
      <c r="N46" s="597"/>
      <c r="O46" s="597"/>
      <c r="P46" s="597"/>
      <c r="Q46" s="597"/>
      <c r="R46" s="597"/>
      <c r="S46" s="597"/>
      <c r="T46" s="597"/>
      <c r="U46" s="597"/>
      <c r="V46" s="597"/>
      <c r="W46" s="597"/>
      <c r="X46" s="597"/>
      <c r="Y46" s="597"/>
      <c r="Z46" s="597"/>
      <c r="AA46" s="597"/>
      <c r="AB46" s="597"/>
      <c r="AC46" s="598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</row>
    <row r="47" spans="1:60" s="120" customFormat="1" ht="12">
      <c r="A47" s="576"/>
      <c r="B47" s="145" t="s">
        <v>78</v>
      </c>
      <c r="C47" s="127">
        <f>'[8]2a_mell '!C47</f>
        <v>0</v>
      </c>
      <c r="D47" s="127">
        <f>'[8]2a_mell '!D47</f>
        <v>0</v>
      </c>
      <c r="E47" s="127">
        <f>'[8]2a_mell '!E47</f>
        <v>0</v>
      </c>
      <c r="F47" s="127">
        <f>'[8]2a_mell '!F47</f>
        <v>0</v>
      </c>
      <c r="G47" s="127">
        <f>'[8]2a_mell '!G47</f>
        <v>0</v>
      </c>
      <c r="H47" s="127">
        <f>'[8]2a_mell '!H47</f>
        <v>0</v>
      </c>
      <c r="I47" s="127">
        <f>'[8]2a_mell '!I47</f>
        <v>0</v>
      </c>
      <c r="J47" s="127">
        <f>'[8]2a_mell '!J47</f>
        <v>0</v>
      </c>
      <c r="K47" s="127">
        <f>'[8]2a_mell '!K47</f>
        <v>0</v>
      </c>
      <c r="L47" s="127">
        <f>'[8]2a_mell '!L47</f>
        <v>0</v>
      </c>
      <c r="M47" s="127">
        <f>'[8]2a_mell '!M47</f>
        <v>0</v>
      </c>
      <c r="N47" s="127">
        <f>'[8]2a_mell '!N47</f>
        <v>0</v>
      </c>
      <c r="O47" s="127">
        <f>'[8]2a_mell '!O47</f>
        <v>0</v>
      </c>
      <c r="P47" s="127">
        <f>'[8]2a_mell '!P47</f>
        <v>0</v>
      </c>
      <c r="Q47" s="127">
        <f>'[8]2a_mell '!Q47</f>
        <v>0</v>
      </c>
      <c r="R47" s="127">
        <f>'[8]2a_mell '!R47</f>
        <v>0</v>
      </c>
      <c r="S47" s="127">
        <f>'[8]2a_mell '!S47</f>
        <v>0</v>
      </c>
      <c r="T47" s="127">
        <f>'[8]2a_mell '!T47</f>
        <v>0</v>
      </c>
      <c r="U47" s="127">
        <f>'[8]2a_mell '!U47</f>
        <v>0</v>
      </c>
      <c r="V47" s="127">
        <f>'[8]2a_mell '!V47</f>
        <v>0</v>
      </c>
      <c r="W47" s="127">
        <f>'[8]2a_mell '!W47</f>
        <v>0</v>
      </c>
      <c r="X47" s="127">
        <f>'[8]2a_mell '!X47</f>
        <v>0</v>
      </c>
      <c r="Y47" s="127">
        <f>'[8]2a_mell '!Y47</f>
        <v>0</v>
      </c>
      <c r="Z47" s="127">
        <f>'[8]2a_mell '!Z47</f>
        <v>0</v>
      </c>
      <c r="AA47" s="127">
        <f>'[8]2a_mell '!AA47</f>
        <v>0</v>
      </c>
      <c r="AB47" s="127">
        <f>'[8]2a_mell '!AB47</f>
        <v>0</v>
      </c>
      <c r="AC47" s="128">
        <f>'[8]2a_mell '!AC47</f>
        <v>0</v>
      </c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</row>
    <row r="48" spans="1:60" s="120" customFormat="1" ht="12">
      <c r="A48" s="577"/>
      <c r="B48" s="145" t="s">
        <v>79</v>
      </c>
      <c r="C48" s="127">
        <f>'[8]2a_mell '!C48</f>
        <v>0</v>
      </c>
      <c r="D48" s="127">
        <f>'[8]2a_mell '!D48</f>
        <v>0</v>
      </c>
      <c r="E48" s="127">
        <f>'[8]2a_mell '!E48</f>
        <v>0</v>
      </c>
      <c r="F48" s="127">
        <f>'[8]2a_mell '!F48</f>
        <v>0</v>
      </c>
      <c r="G48" s="127">
        <f>'[8]2a_mell '!G48</f>
        <v>0</v>
      </c>
      <c r="H48" s="127">
        <f>'[8]2a_mell '!H48</f>
        <v>0</v>
      </c>
      <c r="I48" s="127">
        <f>'[8]2a_mell '!I48</f>
        <v>0</v>
      </c>
      <c r="J48" s="127">
        <f>'[8]2a_mell '!J48</f>
        <v>0</v>
      </c>
      <c r="K48" s="127">
        <f>'[8]2a_mell '!K48</f>
        <v>0</v>
      </c>
      <c r="L48" s="127">
        <f>'[8]2a_mell '!L48</f>
        <v>0</v>
      </c>
      <c r="M48" s="127">
        <f>'[8]2a_mell '!M48</f>
        <v>0</v>
      </c>
      <c r="N48" s="127">
        <f>'[8]2a_mell '!N48</f>
        <v>0</v>
      </c>
      <c r="O48" s="127">
        <f>'[8]2a_mell '!O48</f>
        <v>0</v>
      </c>
      <c r="P48" s="127">
        <f>'[8]2a_mell '!P48</f>
        <v>0</v>
      </c>
      <c r="Q48" s="127">
        <f>'[8]2a_mell '!Q48</f>
        <v>0</v>
      </c>
      <c r="R48" s="127">
        <f>'[8]2a_mell '!R48</f>
        <v>0</v>
      </c>
      <c r="S48" s="127">
        <f>'[8]2a_mell '!S48</f>
        <v>0</v>
      </c>
      <c r="T48" s="127">
        <f>'[8]2a_mell '!T48</f>
        <v>0</v>
      </c>
      <c r="U48" s="127">
        <f>'[8]2a_mell '!U48</f>
        <v>0</v>
      </c>
      <c r="V48" s="127">
        <f>'[8]2a_mell '!V48</f>
        <v>0</v>
      </c>
      <c r="W48" s="127">
        <f>'[8]2a_mell '!W48</f>
        <v>0</v>
      </c>
      <c r="X48" s="127">
        <f>'[8]2a_mell '!X48</f>
        <v>0</v>
      </c>
      <c r="Y48" s="127">
        <f>'[8]2a_mell '!Y48</f>
        <v>0</v>
      </c>
      <c r="Z48" s="127">
        <f>'[8]2a_mell '!Z48</f>
        <v>0</v>
      </c>
      <c r="AA48" s="127">
        <f>'[8]2a_mell '!AA48</f>
        <v>0</v>
      </c>
      <c r="AB48" s="127">
        <f>'[8]2a_mell '!AB48</f>
        <v>0</v>
      </c>
      <c r="AC48" s="128">
        <f>'[8]2a_mell '!AC48</f>
        <v>0</v>
      </c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</row>
    <row r="49" spans="1:60" s="144" customFormat="1" ht="24">
      <c r="A49" s="578"/>
      <c r="B49" s="146" t="s">
        <v>80</v>
      </c>
      <c r="C49" s="424">
        <f>'[8]2a_mell '!C49</f>
        <v>0</v>
      </c>
      <c r="D49" s="424">
        <f>'[8]2a_mell '!D49</f>
        <v>0</v>
      </c>
      <c r="E49" s="424">
        <f>'[8]2a_mell '!E49</f>
        <v>0</v>
      </c>
      <c r="F49" s="424">
        <f>'[8]2a_mell '!F49</f>
        <v>0</v>
      </c>
      <c r="G49" s="424">
        <f>'[8]2a_mell '!G49</f>
        <v>0</v>
      </c>
      <c r="H49" s="424">
        <f>'[8]2a_mell '!H49</f>
        <v>0</v>
      </c>
      <c r="I49" s="424">
        <f>'[8]2a_mell '!I49</f>
        <v>0</v>
      </c>
      <c r="J49" s="424">
        <f>'[8]2a_mell '!J49</f>
        <v>0</v>
      </c>
      <c r="K49" s="424">
        <f>'[8]2a_mell '!K49</f>
        <v>0</v>
      </c>
      <c r="L49" s="424">
        <f>'[8]2a_mell '!L49</f>
        <v>0</v>
      </c>
      <c r="M49" s="424">
        <f>'[8]2a_mell '!M49</f>
        <v>0</v>
      </c>
      <c r="N49" s="424">
        <f>'[8]2a_mell '!N49</f>
        <v>0</v>
      </c>
      <c r="O49" s="424">
        <f>'[8]2a_mell '!O49</f>
        <v>0</v>
      </c>
      <c r="P49" s="424">
        <f>'[8]2a_mell '!P49</f>
        <v>0</v>
      </c>
      <c r="Q49" s="424">
        <f>'[8]2a_mell '!Q49</f>
        <v>0</v>
      </c>
      <c r="R49" s="424">
        <f>'[8]2a_mell '!R49</f>
        <v>0</v>
      </c>
      <c r="S49" s="424">
        <f>'[8]2a_mell '!S49</f>
        <v>0</v>
      </c>
      <c r="T49" s="424">
        <f>'[8]2a_mell '!T49</f>
        <v>0</v>
      </c>
      <c r="U49" s="424">
        <f>'[8]2a_mell '!U49</f>
        <v>0</v>
      </c>
      <c r="V49" s="424">
        <f>'[8]2a_mell '!V49</f>
        <v>0</v>
      </c>
      <c r="W49" s="424">
        <f>'[8]2a_mell '!W49</f>
        <v>0</v>
      </c>
      <c r="X49" s="424">
        <f>'[8]2a_mell '!X49</f>
        <v>0</v>
      </c>
      <c r="Y49" s="424">
        <f>'[8]2a_mell '!Y49</f>
        <v>0</v>
      </c>
      <c r="Z49" s="424">
        <f>'[8]2a_mell '!Z49</f>
        <v>0</v>
      </c>
      <c r="AA49" s="424">
        <f>'[8]2a_mell '!AA49</f>
        <v>0</v>
      </c>
      <c r="AB49" s="424">
        <f>'[8]2a_mell '!AB49</f>
        <v>0</v>
      </c>
      <c r="AC49" s="424">
        <f>'[8]2a_mell '!AC49</f>
        <v>0</v>
      </c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</row>
    <row r="50" spans="1:60" s="109" customFormat="1" ht="12">
      <c r="A50" s="141" t="s">
        <v>81</v>
      </c>
      <c r="B50" s="558" t="s">
        <v>4</v>
      </c>
      <c r="C50" s="559"/>
      <c r="D50" s="559"/>
      <c r="E50" s="559"/>
      <c r="F50" s="559"/>
      <c r="G50" s="559"/>
      <c r="H50" s="559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59"/>
      <c r="U50" s="559"/>
      <c r="V50" s="559"/>
      <c r="W50" s="559"/>
      <c r="X50" s="559"/>
      <c r="Y50" s="559"/>
      <c r="Z50" s="559"/>
      <c r="AA50" s="559"/>
      <c r="AB50" s="559"/>
      <c r="AC50" s="560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</row>
    <row r="51" spans="1:60" s="109" customFormat="1" ht="12">
      <c r="A51" s="561"/>
      <c r="B51" s="126" t="s">
        <v>82</v>
      </c>
      <c r="C51" s="127">
        <f>'[8]2a_mell '!C51</f>
        <v>0</v>
      </c>
      <c r="D51" s="127">
        <f>'[8]2a_mell '!D51</f>
        <v>0</v>
      </c>
      <c r="E51" s="127">
        <f>'[8]2a_mell '!E51</f>
        <v>0</v>
      </c>
      <c r="F51" s="127">
        <f>'[8]2a_mell '!F51</f>
        <v>0</v>
      </c>
      <c r="G51" s="127">
        <f>'[8]2a_mell '!G51</f>
        <v>0</v>
      </c>
      <c r="H51" s="127">
        <f>'[8]2a_mell '!H51</f>
        <v>0</v>
      </c>
      <c r="I51" s="127">
        <f>'[8]2a_mell '!I51</f>
        <v>0</v>
      </c>
      <c r="J51" s="127">
        <f>'[8]2a_mell '!J51</f>
        <v>0</v>
      </c>
      <c r="K51" s="127">
        <f>'[8]2a_mell '!K51</f>
        <v>0</v>
      </c>
      <c r="L51" s="127">
        <f>'[8]2a_mell '!L51</f>
        <v>0</v>
      </c>
      <c r="M51" s="127">
        <f>'[8]2a_mell '!M51</f>
        <v>0</v>
      </c>
      <c r="N51" s="127">
        <f>'[8]2a_mell '!N51</f>
        <v>0</v>
      </c>
      <c r="O51" s="127">
        <f>'[8]2a_mell '!O51</f>
        <v>0</v>
      </c>
      <c r="P51" s="127">
        <f>'[8]2a_mell '!P51</f>
        <v>0</v>
      </c>
      <c r="Q51" s="127">
        <f>'[8]2a_mell '!Q51</f>
        <v>0</v>
      </c>
      <c r="R51" s="127">
        <f>'[8]2a_mell '!R51</f>
        <v>0</v>
      </c>
      <c r="S51" s="127">
        <f>'[8]2a_mell '!S51</f>
        <v>0</v>
      </c>
      <c r="T51" s="127">
        <f>'[8]2a_mell '!T51</f>
        <v>0</v>
      </c>
      <c r="U51" s="127">
        <f>'[8]2a_mell '!U51</f>
        <v>0</v>
      </c>
      <c r="V51" s="127">
        <f>'[8]2a_mell '!V51</f>
        <v>0</v>
      </c>
      <c r="W51" s="127">
        <f>'[8]2a_mell '!W51</f>
        <v>0</v>
      </c>
      <c r="X51" s="127">
        <f>'[8]2a_mell '!X51</f>
        <v>0</v>
      </c>
      <c r="Y51" s="127">
        <f>'[8]2a_mell '!Y51</f>
        <v>0</v>
      </c>
      <c r="Z51" s="127">
        <f>'[8]2a_mell '!Z51</f>
        <v>0</v>
      </c>
      <c r="AA51" s="127">
        <f>'[8]2a_mell '!AA51</f>
        <v>0</v>
      </c>
      <c r="AB51" s="127">
        <f>'[8]2a_mell '!AB51</f>
        <v>0</v>
      </c>
      <c r="AC51" s="128">
        <f>'[8]2a_mell '!AC51</f>
        <v>0</v>
      </c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</row>
    <row r="52" spans="1:60" s="109" customFormat="1" ht="12">
      <c r="A52" s="562"/>
      <c r="B52" s="126" t="s">
        <v>83</v>
      </c>
      <c r="C52" s="127">
        <f>'[8]2a_mell '!C52</f>
        <v>0</v>
      </c>
      <c r="D52" s="127">
        <f>'[8]2a_mell '!D52</f>
        <v>0</v>
      </c>
      <c r="E52" s="127">
        <f>'[8]2a_mell '!E52</f>
        <v>0</v>
      </c>
      <c r="F52" s="127">
        <f>'[8]2a_mell '!F52</f>
        <v>0</v>
      </c>
      <c r="G52" s="127">
        <f>'[8]2a_mell '!G52</f>
        <v>0</v>
      </c>
      <c r="H52" s="127">
        <f>'[8]2a_mell '!H52</f>
        <v>12000</v>
      </c>
      <c r="I52" s="127">
        <f>'[8]2a_mell '!I52</f>
        <v>0</v>
      </c>
      <c r="J52" s="127">
        <f>'[8]2a_mell '!J52</f>
        <v>0</v>
      </c>
      <c r="K52" s="127">
        <f>'[8]2a_mell '!K52</f>
        <v>0</v>
      </c>
      <c r="L52" s="127">
        <f>'[8]2a_mell '!L52</f>
        <v>0</v>
      </c>
      <c r="M52" s="127">
        <f>'[8]2a_mell '!M52</f>
        <v>0</v>
      </c>
      <c r="N52" s="127">
        <f>'[8]2a_mell '!N52</f>
        <v>0</v>
      </c>
      <c r="O52" s="127">
        <f>'[8]2a_mell '!O52</f>
        <v>0</v>
      </c>
      <c r="P52" s="127">
        <f>'[8]2a_mell '!P52</f>
        <v>0</v>
      </c>
      <c r="Q52" s="127">
        <f>'[8]2a_mell '!Q52</f>
        <v>0</v>
      </c>
      <c r="R52" s="127">
        <f>'[8]2a_mell '!R52</f>
        <v>0</v>
      </c>
      <c r="S52" s="127">
        <f>'[8]2a_mell '!S52</f>
        <v>0</v>
      </c>
      <c r="T52" s="127">
        <f>'[8]2a_mell '!T52</f>
        <v>0</v>
      </c>
      <c r="U52" s="127">
        <f>'[8]2a_mell '!U52</f>
        <v>0</v>
      </c>
      <c r="V52" s="127">
        <f>'[8]2a_mell '!V52</f>
        <v>0</v>
      </c>
      <c r="W52" s="127">
        <f>'[8]2a_mell '!W52</f>
        <v>0</v>
      </c>
      <c r="X52" s="127">
        <f>'[8]2a_mell '!X52</f>
        <v>0</v>
      </c>
      <c r="Y52" s="127">
        <f>'[8]2a_mell '!Y52</f>
        <v>0</v>
      </c>
      <c r="Z52" s="127">
        <f>'[8]2a_mell '!Z52</f>
        <v>0</v>
      </c>
      <c r="AA52" s="127">
        <f>'[8]2a_mell '!AA52</f>
        <v>0</v>
      </c>
      <c r="AB52" s="127">
        <f>'[8]2a_mell '!AB52</f>
        <v>0</v>
      </c>
      <c r="AC52" s="128">
        <f>'[8]2a_mell '!AC52</f>
        <v>12000</v>
      </c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</row>
    <row r="53" spans="1:60" s="135" customFormat="1" ht="12">
      <c r="A53" s="579"/>
      <c r="B53" s="132" t="s">
        <v>84</v>
      </c>
      <c r="C53" s="424">
        <f>'[8]2a_mell '!C53</f>
        <v>0</v>
      </c>
      <c r="D53" s="424">
        <f>'[8]2a_mell '!D53</f>
        <v>0</v>
      </c>
      <c r="E53" s="424">
        <f>'[8]2a_mell '!E53</f>
        <v>0</v>
      </c>
      <c r="F53" s="424">
        <f>'[8]2a_mell '!F53</f>
        <v>0</v>
      </c>
      <c r="G53" s="424">
        <f>'[8]2a_mell '!G53</f>
        <v>0</v>
      </c>
      <c r="H53" s="424">
        <f>'[8]2a_mell '!H53</f>
        <v>12000</v>
      </c>
      <c r="I53" s="424">
        <f>'[8]2a_mell '!I53</f>
        <v>0</v>
      </c>
      <c r="J53" s="424">
        <f>'[8]2a_mell '!J53</f>
        <v>0</v>
      </c>
      <c r="K53" s="424">
        <f>'[8]2a_mell '!K53</f>
        <v>0</v>
      </c>
      <c r="L53" s="424">
        <f>'[8]2a_mell '!L53</f>
        <v>0</v>
      </c>
      <c r="M53" s="424">
        <f>'[8]2a_mell '!M53</f>
        <v>0</v>
      </c>
      <c r="N53" s="424">
        <f>'[8]2a_mell '!N53</f>
        <v>0</v>
      </c>
      <c r="O53" s="424">
        <f>'[8]2a_mell '!O53</f>
        <v>0</v>
      </c>
      <c r="P53" s="424">
        <f>'[8]2a_mell '!P53</f>
        <v>0</v>
      </c>
      <c r="Q53" s="424">
        <f>'[8]2a_mell '!Q53</f>
        <v>0</v>
      </c>
      <c r="R53" s="424">
        <f>'[8]2a_mell '!R53</f>
        <v>0</v>
      </c>
      <c r="S53" s="424">
        <f>'[8]2a_mell '!S53</f>
        <v>0</v>
      </c>
      <c r="T53" s="424">
        <f>'[8]2a_mell '!T53</f>
        <v>0</v>
      </c>
      <c r="U53" s="424">
        <f>'[8]2a_mell '!U53</f>
        <v>0</v>
      </c>
      <c r="V53" s="424">
        <f>'[8]2a_mell '!V53</f>
        <v>0</v>
      </c>
      <c r="W53" s="424">
        <f>'[8]2a_mell '!W53</f>
        <v>0</v>
      </c>
      <c r="X53" s="424">
        <f>'[8]2a_mell '!X53</f>
        <v>0</v>
      </c>
      <c r="Y53" s="424">
        <f>'[8]2a_mell '!Y53</f>
        <v>0</v>
      </c>
      <c r="Z53" s="424">
        <f>'[8]2a_mell '!Z53</f>
        <v>0</v>
      </c>
      <c r="AA53" s="424">
        <f>'[8]2a_mell '!AA53</f>
        <v>0</v>
      </c>
      <c r="AB53" s="424">
        <f>'[8]2a_mell '!AB53</f>
        <v>0</v>
      </c>
      <c r="AC53" s="424">
        <f>'[8]2a_mell '!AC53</f>
        <v>12000</v>
      </c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</row>
    <row r="54" spans="1:60" s="109" customFormat="1" ht="12">
      <c r="A54" s="141" t="s">
        <v>85</v>
      </c>
      <c r="B54" s="558" t="s">
        <v>86</v>
      </c>
      <c r="C54" s="559"/>
      <c r="D54" s="559"/>
      <c r="E54" s="559"/>
      <c r="F54" s="559"/>
      <c r="G54" s="559"/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59"/>
      <c r="U54" s="559"/>
      <c r="V54" s="559"/>
      <c r="W54" s="559"/>
      <c r="X54" s="559"/>
      <c r="Y54" s="559"/>
      <c r="Z54" s="559"/>
      <c r="AA54" s="559"/>
      <c r="AB54" s="559"/>
      <c r="AC54" s="560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</row>
    <row r="55" spans="1:60" s="109" customFormat="1" ht="12">
      <c r="A55" s="561"/>
      <c r="B55" s="126" t="s">
        <v>87</v>
      </c>
      <c r="C55" s="127">
        <f>'[8]2a_mell '!C55</f>
        <v>0</v>
      </c>
      <c r="D55" s="127">
        <f>'[8]2a_mell '!D55</f>
        <v>0</v>
      </c>
      <c r="E55" s="127">
        <f>'[8]2a_mell '!E55</f>
        <v>0</v>
      </c>
      <c r="F55" s="127">
        <f>'[8]2a_mell '!F55</f>
        <v>0</v>
      </c>
      <c r="G55" s="127">
        <f>'[8]2a_mell '!G55</f>
        <v>0</v>
      </c>
      <c r="H55" s="127">
        <f>'[8]2a_mell '!H55</f>
        <v>8597</v>
      </c>
      <c r="I55" s="127">
        <f>'[8]2a_mell '!I55</f>
        <v>0</v>
      </c>
      <c r="J55" s="127">
        <f>'[8]2a_mell '!J55</f>
        <v>0</v>
      </c>
      <c r="K55" s="127">
        <f>'[8]2a_mell '!K55</f>
        <v>0</v>
      </c>
      <c r="L55" s="127">
        <f>'[8]2a_mell '!L55</f>
        <v>0</v>
      </c>
      <c r="M55" s="127">
        <f>'[8]2a_mell '!M55</f>
        <v>0</v>
      </c>
      <c r="N55" s="127">
        <f>'[8]2a_mell '!N55</f>
        <v>0</v>
      </c>
      <c r="O55" s="127">
        <f>'[8]2a_mell '!O55</f>
        <v>0</v>
      </c>
      <c r="P55" s="127">
        <f>'[8]2a_mell '!P55</f>
        <v>0</v>
      </c>
      <c r="Q55" s="127">
        <f>'[8]2a_mell '!Q55</f>
        <v>0</v>
      </c>
      <c r="R55" s="127">
        <f>'[8]2a_mell '!R55</f>
        <v>0</v>
      </c>
      <c r="S55" s="127">
        <f>'[8]2a_mell '!S55</f>
        <v>0</v>
      </c>
      <c r="T55" s="127">
        <f>'[8]2a_mell '!T55</f>
        <v>0</v>
      </c>
      <c r="U55" s="127">
        <f>'[8]2a_mell '!U55</f>
        <v>0</v>
      </c>
      <c r="V55" s="127">
        <f>'[8]2a_mell '!V55</f>
        <v>0</v>
      </c>
      <c r="W55" s="127">
        <f>'[8]2a_mell '!W55</f>
        <v>1001</v>
      </c>
      <c r="X55" s="127">
        <f>'[8]2a_mell '!X55</f>
        <v>0</v>
      </c>
      <c r="Y55" s="127">
        <f>'[8]2a_mell '!Y55</f>
        <v>0</v>
      </c>
      <c r="Z55" s="127">
        <f>'[8]2a_mell '!Z55</f>
        <v>0</v>
      </c>
      <c r="AA55" s="127">
        <f>'[8]2a_mell '!AA55</f>
        <v>0</v>
      </c>
      <c r="AB55" s="127">
        <f>'[8]2a_mell '!AB55</f>
        <v>2982</v>
      </c>
      <c r="AC55" s="128">
        <f>'[8]2a_mell '!AC55</f>
        <v>12580</v>
      </c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</row>
    <row r="56" spans="1:60" s="109" customFormat="1" ht="12">
      <c r="A56" s="562"/>
      <c r="B56" s="126" t="s">
        <v>88</v>
      </c>
      <c r="C56" s="127">
        <f>'[8]2a_mell '!C56</f>
        <v>0</v>
      </c>
      <c r="D56" s="127">
        <f>'[8]2a_mell '!D56</f>
        <v>0</v>
      </c>
      <c r="E56" s="127">
        <f>'[8]2a_mell '!E56</f>
        <v>0</v>
      </c>
      <c r="F56" s="127">
        <f>'[8]2a_mell '!F56</f>
        <v>0</v>
      </c>
      <c r="G56" s="127">
        <f>'[8]2a_mell '!G56</f>
        <v>0</v>
      </c>
      <c r="H56" s="127">
        <f>'[8]2a_mell '!H56</f>
        <v>0</v>
      </c>
      <c r="I56" s="127">
        <f>'[8]2a_mell '!I56</f>
        <v>0</v>
      </c>
      <c r="J56" s="127">
        <f>'[8]2a_mell '!J56</f>
        <v>0</v>
      </c>
      <c r="K56" s="127">
        <f>'[8]2a_mell '!K56</f>
        <v>0</v>
      </c>
      <c r="L56" s="127">
        <f>'[8]2a_mell '!L56</f>
        <v>0</v>
      </c>
      <c r="M56" s="127">
        <f>'[8]2a_mell '!M56</f>
        <v>0</v>
      </c>
      <c r="N56" s="127">
        <f>'[8]2a_mell '!N56</f>
        <v>0</v>
      </c>
      <c r="O56" s="127">
        <f>'[8]2a_mell '!O56</f>
        <v>0</v>
      </c>
      <c r="P56" s="127">
        <f>'[8]2a_mell '!P56</f>
        <v>0</v>
      </c>
      <c r="Q56" s="127">
        <f>'[8]2a_mell '!Q56</f>
        <v>0</v>
      </c>
      <c r="R56" s="127">
        <f>'[8]2a_mell '!R56</f>
        <v>0</v>
      </c>
      <c r="S56" s="127">
        <f>'[8]2a_mell '!S56</f>
        <v>0</v>
      </c>
      <c r="T56" s="127">
        <f>'[8]2a_mell '!T56</f>
        <v>0</v>
      </c>
      <c r="U56" s="127">
        <f>'[8]2a_mell '!U56</f>
        <v>0</v>
      </c>
      <c r="V56" s="127">
        <f>'[8]2a_mell '!V56</f>
        <v>0</v>
      </c>
      <c r="W56" s="127">
        <f>'[8]2a_mell '!W56</f>
        <v>0</v>
      </c>
      <c r="X56" s="127">
        <f>'[8]2a_mell '!X56</f>
        <v>0</v>
      </c>
      <c r="Y56" s="127">
        <f>'[8]2a_mell '!Y56</f>
        <v>0</v>
      </c>
      <c r="Z56" s="127">
        <f>'[8]2a_mell '!Z56</f>
        <v>0</v>
      </c>
      <c r="AA56" s="127">
        <f>'[8]2a_mell '!AA56</f>
        <v>0</v>
      </c>
      <c r="AB56" s="127">
        <f>'[8]2a_mell '!AB56</f>
        <v>0</v>
      </c>
      <c r="AC56" s="128">
        <f>'[8]2a_mell '!AC56</f>
        <v>0</v>
      </c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</row>
    <row r="57" spans="1:60" s="135" customFormat="1" ht="12.75" thickBot="1">
      <c r="A57" s="563"/>
      <c r="B57" s="147" t="s">
        <v>89</v>
      </c>
      <c r="C57" s="424">
        <f>'[8]2a_mell '!C57</f>
        <v>0</v>
      </c>
      <c r="D57" s="424">
        <f>'[8]2a_mell '!D57</f>
        <v>0</v>
      </c>
      <c r="E57" s="424">
        <f>'[8]2a_mell '!E57</f>
        <v>0</v>
      </c>
      <c r="F57" s="424">
        <f>'[8]2a_mell '!F57</f>
        <v>0</v>
      </c>
      <c r="G57" s="424">
        <f>'[8]2a_mell '!G57</f>
        <v>0</v>
      </c>
      <c r="H57" s="424">
        <f>'[8]2a_mell '!H57</f>
        <v>8597</v>
      </c>
      <c r="I57" s="424">
        <f>'[8]2a_mell '!I57</f>
        <v>0</v>
      </c>
      <c r="J57" s="424">
        <f>'[8]2a_mell '!J57</f>
        <v>0</v>
      </c>
      <c r="K57" s="424">
        <f>'[8]2a_mell '!K57</f>
        <v>0</v>
      </c>
      <c r="L57" s="424">
        <f>'[8]2a_mell '!L57</f>
        <v>0</v>
      </c>
      <c r="M57" s="424">
        <f>'[8]2a_mell '!M57</f>
        <v>0</v>
      </c>
      <c r="N57" s="424">
        <f>'[8]2a_mell '!N57</f>
        <v>0</v>
      </c>
      <c r="O57" s="424">
        <f>'[8]2a_mell '!O57</f>
        <v>0</v>
      </c>
      <c r="P57" s="424">
        <f>'[8]2a_mell '!P57</f>
        <v>0</v>
      </c>
      <c r="Q57" s="424">
        <f>'[8]2a_mell '!Q57</f>
        <v>0</v>
      </c>
      <c r="R57" s="424">
        <f>'[8]2a_mell '!R57</f>
        <v>0</v>
      </c>
      <c r="S57" s="424">
        <f>'[8]2a_mell '!S57</f>
        <v>0</v>
      </c>
      <c r="T57" s="424">
        <f>'[8]2a_mell '!T57</f>
        <v>0</v>
      </c>
      <c r="U57" s="424">
        <f>'[8]2a_mell '!U57</f>
        <v>0</v>
      </c>
      <c r="V57" s="424">
        <f>'[8]2a_mell '!V57</f>
        <v>0</v>
      </c>
      <c r="W57" s="424">
        <f>'[8]2a_mell '!W57</f>
        <v>1001</v>
      </c>
      <c r="X57" s="424">
        <f>'[8]2a_mell '!X57</f>
        <v>0</v>
      </c>
      <c r="Y57" s="424">
        <f>'[8]2a_mell '!Y57</f>
        <v>0</v>
      </c>
      <c r="Z57" s="424">
        <f>'[8]2a_mell '!Z57</f>
        <v>0</v>
      </c>
      <c r="AA57" s="424">
        <f>'[8]2a_mell '!AA57</f>
        <v>0</v>
      </c>
      <c r="AB57" s="424">
        <f>'[8]2a_mell '!AB57</f>
        <v>2982</v>
      </c>
      <c r="AC57" s="424">
        <f>'[8]2a_mell '!AC57</f>
        <v>12580</v>
      </c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</row>
    <row r="58" spans="1:60" s="135" customFormat="1" ht="16.5" thickBot="1">
      <c r="A58" s="564" t="s">
        <v>90</v>
      </c>
      <c r="B58" s="565"/>
      <c r="C58" s="128">
        <f>'[8]2a_mell '!C58</f>
        <v>0</v>
      </c>
      <c r="D58" s="128">
        <f>'[8]2a_mell '!D58</f>
        <v>0</v>
      </c>
      <c r="E58" s="128">
        <f>'[8]2a_mell '!E58</f>
        <v>8064</v>
      </c>
      <c r="F58" s="128">
        <f>'[8]2a_mell '!F58</f>
        <v>8807.15</v>
      </c>
      <c r="G58" s="128">
        <f>'[8]2a_mell '!G58</f>
        <v>1720.5</v>
      </c>
      <c r="H58" s="128">
        <f>'[8]2a_mell '!H58</f>
        <v>243526.3</v>
      </c>
      <c r="I58" s="128">
        <f>'[8]2a_mell '!I58</f>
        <v>0</v>
      </c>
      <c r="J58" s="128">
        <f>'[8]2a_mell '!J58</f>
        <v>7257.385</v>
      </c>
      <c r="K58" s="128">
        <f>'[8]2a_mell '!K58</f>
        <v>446</v>
      </c>
      <c r="L58" s="128">
        <f>'[8]2a_mell '!L58</f>
        <v>0</v>
      </c>
      <c r="M58" s="128">
        <f>'[8]2a_mell '!M58</f>
        <v>234034.4624</v>
      </c>
      <c r="N58" s="128">
        <f>'[8]2a_mell '!N58</f>
        <v>0</v>
      </c>
      <c r="O58" s="128">
        <f>'[8]2a_mell '!O58</f>
        <v>0</v>
      </c>
      <c r="P58" s="128">
        <f>'[8]2a_mell '!P58</f>
        <v>4683</v>
      </c>
      <c r="Q58" s="128">
        <f>'[8]2a_mell '!Q58</f>
        <v>57</v>
      </c>
      <c r="R58" s="128">
        <f>'[8]2a_mell '!R58</f>
        <v>0</v>
      </c>
      <c r="S58" s="128">
        <f>'[8]2a_mell '!S58</f>
        <v>0</v>
      </c>
      <c r="T58" s="128">
        <f>'[8]2a_mell '!T58</f>
        <v>673</v>
      </c>
      <c r="U58" s="128">
        <f>'[8]2a_mell '!U58</f>
        <v>0</v>
      </c>
      <c r="V58" s="128">
        <f>'[8]2a_mell '!V58</f>
        <v>0</v>
      </c>
      <c r="W58" s="128">
        <f>'[8]2a_mell '!W58</f>
        <v>3850</v>
      </c>
      <c r="X58" s="128">
        <f>'[8]2a_mell '!X58</f>
        <v>506.8</v>
      </c>
      <c r="Y58" s="128">
        <f>'[8]2a_mell '!Y58</f>
        <v>339</v>
      </c>
      <c r="Z58" s="128">
        <f>'[8]2a_mell '!Z58</f>
        <v>0</v>
      </c>
      <c r="AA58" s="128">
        <f>'[8]2a_mell '!AA58</f>
        <v>0</v>
      </c>
      <c r="AB58" s="128">
        <f>'[8]2a_mell '!AB58</f>
        <v>3982</v>
      </c>
      <c r="AC58" s="425">
        <f>'[8]2a_mell '!AC58</f>
        <v>517946.5973999999</v>
      </c>
      <c r="AD58" s="149"/>
      <c r="AE58" s="150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</row>
    <row r="59" spans="1:60" s="153" customFormat="1" ht="12" customHeight="1" hidden="1">
      <c r="A59" s="583"/>
      <c r="B59" s="584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</row>
    <row r="60" spans="1:60" s="153" customFormat="1" ht="46.5" customHeight="1">
      <c r="A60" s="154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6"/>
      <c r="AE60" s="155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</row>
    <row r="61" spans="1:29" s="114" customFormat="1" ht="18.75" customHeight="1">
      <c r="A61" s="585" t="s">
        <v>7</v>
      </c>
      <c r="B61" s="586"/>
      <c r="C61" s="112"/>
      <c r="D61" s="112"/>
      <c r="E61" s="112"/>
      <c r="F61" s="591" t="s">
        <v>91</v>
      </c>
      <c r="G61" s="592"/>
      <c r="H61" s="592"/>
      <c r="I61" s="592"/>
      <c r="J61" s="592"/>
      <c r="K61" s="592"/>
      <c r="L61" s="592"/>
      <c r="M61" s="592"/>
      <c r="N61" s="592"/>
      <c r="O61" s="592"/>
      <c r="P61" s="592"/>
      <c r="Q61" s="592"/>
      <c r="R61" s="592"/>
      <c r="S61" s="592"/>
      <c r="T61" s="592"/>
      <c r="U61" s="592"/>
      <c r="V61" s="592"/>
      <c r="W61" s="592"/>
      <c r="X61" s="592"/>
      <c r="Y61" s="592"/>
      <c r="Z61" s="592"/>
      <c r="AA61" s="592"/>
      <c r="AB61" s="593"/>
      <c r="AC61" s="594" t="s">
        <v>92</v>
      </c>
    </row>
    <row r="62" spans="1:29" s="116" customFormat="1" ht="37.5" customHeight="1">
      <c r="A62" s="587"/>
      <c r="B62" s="588"/>
      <c r="C62" s="157" t="s">
        <v>9</v>
      </c>
      <c r="D62" s="115">
        <f aca="true" t="shared" si="0" ref="D62:L63">D3</f>
        <v>452025</v>
      </c>
      <c r="E62" s="115">
        <f t="shared" si="0"/>
        <v>552312</v>
      </c>
      <c r="F62" s="115">
        <f t="shared" si="0"/>
        <v>552411</v>
      </c>
      <c r="G62" s="115">
        <f t="shared" si="0"/>
        <v>701015</v>
      </c>
      <c r="H62" s="115">
        <f t="shared" si="0"/>
        <v>751153</v>
      </c>
      <c r="I62" s="115">
        <f>I3</f>
        <v>751175</v>
      </c>
      <c r="J62" s="115">
        <f t="shared" si="0"/>
        <v>751845</v>
      </c>
      <c r="K62" s="115">
        <f t="shared" si="0"/>
        <v>751867</v>
      </c>
      <c r="L62" s="115">
        <f t="shared" si="0"/>
        <v>751878</v>
      </c>
      <c r="M62" s="115">
        <v>751966</v>
      </c>
      <c r="N62" s="115">
        <f aca="true" t="shared" si="1" ref="N62:AB63">N3</f>
        <v>801214</v>
      </c>
      <c r="O62" s="158">
        <f t="shared" si="1"/>
        <v>851219</v>
      </c>
      <c r="P62" s="115">
        <f t="shared" si="1"/>
        <v>851297</v>
      </c>
      <c r="Q62" s="115">
        <f t="shared" si="1"/>
        <v>851967</v>
      </c>
      <c r="R62" s="115">
        <f t="shared" si="1"/>
        <v>853233</v>
      </c>
      <c r="S62" s="158">
        <f t="shared" si="1"/>
        <v>853255</v>
      </c>
      <c r="T62" s="115">
        <f t="shared" si="1"/>
        <v>853311</v>
      </c>
      <c r="U62" s="115">
        <f t="shared" si="1"/>
        <v>853344</v>
      </c>
      <c r="V62" s="115">
        <f>V3</f>
        <v>889928</v>
      </c>
      <c r="W62" s="115">
        <f t="shared" si="1"/>
        <v>901116</v>
      </c>
      <c r="X62" s="115">
        <f t="shared" si="1"/>
        <v>902113</v>
      </c>
      <c r="Y62" s="115">
        <f t="shared" si="1"/>
        <v>921815</v>
      </c>
      <c r="Z62" s="115">
        <f t="shared" si="1"/>
        <v>923127</v>
      </c>
      <c r="AA62" s="115">
        <f t="shared" si="1"/>
        <v>921925</v>
      </c>
      <c r="AB62" s="159">
        <f t="shared" si="1"/>
        <v>801115</v>
      </c>
      <c r="AC62" s="595"/>
    </row>
    <row r="63" spans="1:29" s="116" customFormat="1" ht="47.25" customHeight="1">
      <c r="A63" s="589"/>
      <c r="B63" s="590"/>
      <c r="C63" s="112" t="str">
        <f>C4</f>
        <v>növényterm.kertészeti szolg</v>
      </c>
      <c r="D63" s="112" t="str">
        <f>D4</f>
        <v>utak, hidak</v>
      </c>
      <c r="E63" s="112" t="str">
        <f>E4</f>
        <v>óvodai étkeztetés</v>
      </c>
      <c r="F63" s="112" t="str">
        <f t="shared" si="0"/>
        <v>munkahelyi vendéglátás</v>
      </c>
      <c r="G63" s="112" t="str">
        <f t="shared" si="0"/>
        <v>saját vagy bérelt ingatlan hasznosítása</v>
      </c>
      <c r="H63" s="112" t="str">
        <f t="shared" si="0"/>
        <v>önk. igazgatási tev.</v>
      </c>
      <c r="I63" s="112" t="str">
        <f>I4</f>
        <v>Országgyűlési képv. Választással kapcs. Feladatok</v>
      </c>
      <c r="J63" s="112" t="str">
        <f t="shared" si="0"/>
        <v>község gazdálkodás</v>
      </c>
      <c r="K63" s="112" t="str">
        <f t="shared" si="0"/>
        <v>temető fentartás</v>
      </c>
      <c r="L63" s="112" t="str">
        <f t="shared" si="0"/>
        <v>közvilágítás</v>
      </c>
      <c r="M63" s="112" t="str">
        <f>M4</f>
        <v>feladatra nem tervezhető elszámolások</v>
      </c>
      <c r="N63" s="112" t="str">
        <f t="shared" si="1"/>
        <v>alapfokú oktatás</v>
      </c>
      <c r="O63" s="112" t="str">
        <f t="shared" si="1"/>
        <v>háziorvosi szolgálat</v>
      </c>
      <c r="P63" s="112" t="str">
        <f t="shared" si="1"/>
        <v>védőnői szolgálat</v>
      </c>
      <c r="Q63" s="112" t="str">
        <f t="shared" si="1"/>
        <v>iskola egészségügy</v>
      </c>
      <c r="R63" s="112" t="str">
        <f t="shared" si="1"/>
        <v>házi segítségnyújtás</v>
      </c>
      <c r="S63" s="112" t="str">
        <f t="shared" si="1"/>
        <v>szociális étkeztetés</v>
      </c>
      <c r="T63" s="112" t="str">
        <f t="shared" si="1"/>
        <v>pénzbeli rendszeres szociális ellátások</v>
      </c>
      <c r="U63" s="112" t="str">
        <f t="shared" si="1"/>
        <v>eseti pénzbeli ellátás</v>
      </c>
      <c r="V63" s="112" t="str">
        <f>V4</f>
        <v>tanyagondnoki szolgálat</v>
      </c>
      <c r="W63" s="112" t="str">
        <f t="shared" si="1"/>
        <v>szennyvíz</v>
      </c>
      <c r="X63" s="112" t="str">
        <f>X4</f>
        <v>települési hulladék kezelés</v>
      </c>
      <c r="Y63" s="112" t="str">
        <f>Y4</f>
        <v>művelődési házak tevékenysége (Faluház)</v>
      </c>
      <c r="Z63" s="160" t="str">
        <f t="shared" si="1"/>
        <v>könyvtári tevékenység</v>
      </c>
      <c r="AA63" s="112" t="str">
        <f t="shared" si="1"/>
        <v>egyéb kulturális tevékenység (Civilház)</v>
      </c>
      <c r="AB63" s="112" t="str">
        <f t="shared" si="1"/>
        <v>Gólyafészek Óvoda (részben önálló ktgv-i szerv</v>
      </c>
      <c r="AC63" s="113" t="s">
        <v>93</v>
      </c>
    </row>
    <row r="64" spans="1:60" s="109" customFormat="1" ht="21" customHeight="1">
      <c r="A64" s="580" t="s">
        <v>94</v>
      </c>
      <c r="B64" s="581"/>
      <c r="C64" s="581"/>
      <c r="D64" s="581"/>
      <c r="E64" s="581"/>
      <c r="F64" s="581"/>
      <c r="G64" s="581"/>
      <c r="H64" s="581"/>
      <c r="I64" s="581"/>
      <c r="J64" s="581"/>
      <c r="K64" s="581"/>
      <c r="L64" s="581"/>
      <c r="M64" s="581"/>
      <c r="N64" s="581"/>
      <c r="O64" s="581"/>
      <c r="P64" s="581"/>
      <c r="Q64" s="581"/>
      <c r="R64" s="581"/>
      <c r="S64" s="581"/>
      <c r="T64" s="581"/>
      <c r="U64" s="581"/>
      <c r="V64" s="581"/>
      <c r="W64" s="581"/>
      <c r="X64" s="581"/>
      <c r="Y64" s="581"/>
      <c r="Z64" s="581"/>
      <c r="AA64" s="581"/>
      <c r="AB64" s="581"/>
      <c r="AC64" s="582"/>
      <c r="AD64" s="125"/>
      <c r="AE64" s="161"/>
      <c r="AF64" s="162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</row>
    <row r="65" spans="1:60" s="109" customFormat="1" ht="12" customHeight="1">
      <c r="A65" s="121" t="s">
        <v>95</v>
      </c>
      <c r="B65" s="122" t="s">
        <v>96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4"/>
      <c r="AD65" s="125"/>
      <c r="AE65" s="162"/>
      <c r="AF65" s="163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</row>
    <row r="66" spans="1:61" s="109" customFormat="1" ht="12.75">
      <c r="A66" s="561"/>
      <c r="B66" s="126" t="s">
        <v>97</v>
      </c>
      <c r="C66" s="127">
        <f>'[8]2a_mell '!C66</f>
        <v>0</v>
      </c>
      <c r="D66" s="127">
        <f>'[8]2a_mell '!D66</f>
        <v>0</v>
      </c>
      <c r="E66" s="127">
        <f>'[8]2a_mell '!E66</f>
        <v>0</v>
      </c>
      <c r="F66" s="127">
        <f>'[8]2a_mell '!F66</f>
        <v>5287</v>
      </c>
      <c r="G66" s="127">
        <f>'[8]2a_mell '!G66</f>
        <v>0</v>
      </c>
      <c r="H66" s="127">
        <f>'[8]2a_mell '!H66</f>
        <v>39500.94923327382</v>
      </c>
      <c r="I66" s="127">
        <f>'[8]2a_mell '!I66</f>
        <v>0</v>
      </c>
      <c r="J66" s="127">
        <f>'[8]2a_mell '!J66</f>
        <v>9546.25</v>
      </c>
      <c r="K66" s="127">
        <f>'[8]2a_mell '!K66</f>
        <v>0</v>
      </c>
      <c r="L66" s="127">
        <f>'[8]2a_mell '!L66</f>
        <v>0</v>
      </c>
      <c r="M66" s="127">
        <f>'[8]2a_mell '!M66</f>
        <v>0</v>
      </c>
      <c r="N66" s="127">
        <f>'[8]2a_mell '!N66</f>
        <v>0</v>
      </c>
      <c r="O66" s="127">
        <f>'[8]2a_mell '!O66</f>
        <v>0</v>
      </c>
      <c r="P66" s="127">
        <f>'[8]2a_mell '!P66</f>
        <v>3307</v>
      </c>
      <c r="Q66" s="127">
        <f>'[8]2a_mell '!Q66</f>
        <v>0</v>
      </c>
      <c r="R66" s="127">
        <f>'[8]2a_mell '!R66</f>
        <v>84</v>
      </c>
      <c r="S66" s="127">
        <f>'[8]2a_mell '!S66</f>
        <v>0</v>
      </c>
      <c r="T66" s="127">
        <f>'[8]2a_mell '!T66</f>
        <v>0</v>
      </c>
      <c r="U66" s="127">
        <f>'[8]2a_mell '!U66</f>
        <v>0</v>
      </c>
      <c r="V66" s="127">
        <f>'[8]2a_mell '!V66</f>
        <v>552</v>
      </c>
      <c r="W66" s="127">
        <f>'[8]2a_mell '!W66</f>
        <v>0</v>
      </c>
      <c r="X66" s="127">
        <f>'[8]2a_mell '!X66</f>
        <v>0</v>
      </c>
      <c r="Y66" s="127">
        <f>'[8]2a_mell '!Y66</f>
        <v>3423</v>
      </c>
      <c r="Z66" s="127">
        <f>'[8]2a_mell '!Z66</f>
        <v>0</v>
      </c>
      <c r="AA66" s="127">
        <f>'[8]2a_mell '!AA66</f>
        <v>0</v>
      </c>
      <c r="AB66" s="127">
        <f>'[8]2a_mell '!AB66</f>
        <v>37650</v>
      </c>
      <c r="AC66" s="128">
        <f>'[8]2a_mell '!AC66</f>
        <v>99350.19923327383</v>
      </c>
      <c r="AD66" s="125"/>
      <c r="AE66" s="164"/>
      <c r="AF66" s="164"/>
      <c r="AG66" s="16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</row>
    <row r="67" spans="1:61" s="109" customFormat="1" ht="12.75">
      <c r="A67" s="562"/>
      <c r="B67" s="126" t="s">
        <v>98</v>
      </c>
      <c r="C67" s="127">
        <f>'[8]2a_mell '!C67</f>
        <v>0</v>
      </c>
      <c r="D67" s="127">
        <f>'[8]2a_mell '!D67</f>
        <v>0</v>
      </c>
      <c r="E67" s="127">
        <f>'[8]2a_mell '!E67</f>
        <v>0</v>
      </c>
      <c r="F67" s="127">
        <f>'[8]2a_mell '!F67</f>
        <v>1697.36</v>
      </c>
      <c r="G67" s="127">
        <f>'[8]2a_mell '!G67</f>
        <v>0</v>
      </c>
      <c r="H67" s="127">
        <f>'[8]2a_mell '!H67</f>
        <v>11716.331466647618</v>
      </c>
      <c r="I67" s="127">
        <f>'[8]2a_mell '!I67</f>
        <v>0</v>
      </c>
      <c r="J67" s="127">
        <f>'[8]2a_mell '!J67</f>
        <v>2978.2400000000002</v>
      </c>
      <c r="K67" s="127">
        <f>'[8]2a_mell '!K67</f>
        <v>0</v>
      </c>
      <c r="L67" s="127">
        <f>'[8]2a_mell '!L67</f>
        <v>0</v>
      </c>
      <c r="M67" s="127">
        <f>'[8]2a_mell '!M67</f>
        <v>0</v>
      </c>
      <c r="N67" s="127">
        <f>'[8]2a_mell '!N67</f>
        <v>0</v>
      </c>
      <c r="O67" s="127">
        <f>'[8]2a_mell '!O67</f>
        <v>0</v>
      </c>
      <c r="P67" s="127">
        <f>'[8]2a_mell '!P67</f>
        <v>1053.34</v>
      </c>
      <c r="Q67" s="127">
        <f>'[8]2a_mell '!Q67</f>
        <v>0</v>
      </c>
      <c r="R67" s="127">
        <f>'[8]2a_mell '!R67</f>
        <v>26.959999999999997</v>
      </c>
      <c r="S67" s="127">
        <f>'[8]2a_mell '!S67</f>
        <v>0</v>
      </c>
      <c r="T67" s="127">
        <f>'[8]2a_mell '!T67</f>
        <v>1468</v>
      </c>
      <c r="U67" s="127">
        <f>'[8]2a_mell '!U67</f>
        <v>0</v>
      </c>
      <c r="V67" s="127">
        <f>'[8]2a_mell '!V67</f>
        <v>163</v>
      </c>
      <c r="W67" s="127">
        <f>'[8]2a_mell '!W67</f>
        <v>0</v>
      </c>
      <c r="X67" s="127">
        <f>'[8]2a_mell '!X67</f>
        <v>0</v>
      </c>
      <c r="Y67" s="127">
        <f>'[8]2a_mell '!Y67</f>
        <v>1083.48</v>
      </c>
      <c r="Z67" s="127">
        <f>'[8]2a_mell '!Z67</f>
        <v>0</v>
      </c>
      <c r="AA67" s="127">
        <f>'[8]2a_mell '!AA67</f>
        <v>0</v>
      </c>
      <c r="AB67" s="127">
        <f>'[8]2a_mell '!AB67</f>
        <v>11327.108616666666</v>
      </c>
      <c r="AC67" s="128">
        <f>'[8]2a_mell '!AC67</f>
        <v>31513.820083314284</v>
      </c>
      <c r="AD67" s="125"/>
      <c r="AE67" s="164"/>
      <c r="AF67" s="164"/>
      <c r="AG67" s="16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</row>
    <row r="68" spans="1:60" s="109" customFormat="1" ht="12.75">
      <c r="A68" s="562"/>
      <c r="B68" s="126" t="s">
        <v>99</v>
      </c>
      <c r="C68" s="127">
        <f>'[8]2a_mell '!C68</f>
        <v>100</v>
      </c>
      <c r="D68" s="127">
        <f>'[8]2a_mell '!D68</f>
        <v>1370</v>
      </c>
      <c r="E68" s="127">
        <f>'[8]2a_mell '!E68</f>
        <v>0</v>
      </c>
      <c r="F68" s="127">
        <f>'[8]2a_mell '!F68</f>
        <v>16194.959999999997</v>
      </c>
      <c r="G68" s="127">
        <f>'[8]2a_mell '!G68</f>
        <v>240</v>
      </c>
      <c r="H68" s="127">
        <f>'[8]2a_mell '!H68</f>
        <v>19040.348333333335</v>
      </c>
      <c r="I68" s="127">
        <f>'[8]2a_mell '!I68</f>
        <v>0</v>
      </c>
      <c r="J68" s="127">
        <f>'[8]2a_mell '!J68</f>
        <v>583</v>
      </c>
      <c r="K68" s="127">
        <f>'[8]2a_mell '!K68</f>
        <v>156</v>
      </c>
      <c r="L68" s="127">
        <f>'[8]2a_mell '!L68</f>
        <v>10749.6</v>
      </c>
      <c r="M68" s="127">
        <f>'[8]2a_mell '!M68</f>
        <v>0</v>
      </c>
      <c r="N68" s="127">
        <f>'[8]2a_mell '!N68</f>
        <v>0</v>
      </c>
      <c r="O68" s="127">
        <f>'[8]2a_mell '!O68</f>
        <v>0</v>
      </c>
      <c r="P68" s="127">
        <f>'[8]2a_mell '!P68</f>
        <v>2811.5904</v>
      </c>
      <c r="Q68" s="127">
        <f>'[8]2a_mell '!Q68</f>
        <v>0</v>
      </c>
      <c r="R68" s="127">
        <f>'[8]2a_mell '!R68</f>
        <v>0</v>
      </c>
      <c r="S68" s="127">
        <f>'[8]2a_mell '!S68</f>
        <v>0</v>
      </c>
      <c r="T68" s="127">
        <f>'[8]2a_mell '!T68</f>
        <v>0</v>
      </c>
      <c r="U68" s="127">
        <f>'[8]2a_mell '!U68</f>
        <v>0</v>
      </c>
      <c r="V68" s="127">
        <f>'[8]2a_mell '!V68</f>
        <v>386</v>
      </c>
      <c r="W68" s="127">
        <f>'[8]2a_mell '!W68</f>
        <v>6126</v>
      </c>
      <c r="X68" s="127">
        <f>'[8]2a_mell '!X68</f>
        <v>406.8</v>
      </c>
      <c r="Y68" s="127">
        <f>'[8]2a_mell '!Y68</f>
        <v>1898.8000000000002</v>
      </c>
      <c r="Z68" s="127">
        <f>'[8]2a_mell '!Z68</f>
        <v>274</v>
      </c>
      <c r="AA68" s="127">
        <f>'[8]2a_mell '!AA68</f>
        <v>453.6</v>
      </c>
      <c r="AB68" s="127">
        <f>'[8]2a_mell '!AB68</f>
        <v>6024.390399999999</v>
      </c>
      <c r="AC68" s="128">
        <f>'[8]2a_mell '!AC68</f>
        <v>66816.08913333334</v>
      </c>
      <c r="AD68" s="125"/>
      <c r="AE68" s="164"/>
      <c r="AF68" s="164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</row>
    <row r="69" spans="1:60" s="114" customFormat="1" ht="12" customHeight="1">
      <c r="A69" s="562"/>
      <c r="B69" s="139" t="s">
        <v>100</v>
      </c>
      <c r="C69" s="127">
        <f>'[8]2a_mell '!C69</f>
        <v>0</v>
      </c>
      <c r="D69" s="127">
        <f>'[8]2a_mell '!D69</f>
        <v>0</v>
      </c>
      <c r="E69" s="127">
        <f>'[8]2a_mell '!E69</f>
        <v>0</v>
      </c>
      <c r="F69" s="127">
        <f>'[8]2a_mell '!F69</f>
        <v>0</v>
      </c>
      <c r="G69" s="127">
        <f>'[8]2a_mell '!G69</f>
        <v>0</v>
      </c>
      <c r="H69" s="127">
        <f>'[8]2a_mell '!H69</f>
        <v>0</v>
      </c>
      <c r="I69" s="127">
        <f>'[8]2a_mell '!I69</f>
        <v>0</v>
      </c>
      <c r="J69" s="127">
        <f>'[8]2a_mell '!J69</f>
        <v>0</v>
      </c>
      <c r="K69" s="127">
        <f>'[8]2a_mell '!K69</f>
        <v>0</v>
      </c>
      <c r="L69" s="127">
        <f>'[8]2a_mell '!L69</f>
        <v>0</v>
      </c>
      <c r="M69" s="127">
        <f>'[8]2a_mell '!M69</f>
        <v>0</v>
      </c>
      <c r="N69" s="127">
        <f>'[8]2a_mell '!N69</f>
        <v>0</v>
      </c>
      <c r="O69" s="127">
        <f>'[8]2a_mell '!O69</f>
        <v>0</v>
      </c>
      <c r="P69" s="127">
        <f>'[8]2a_mell '!P69</f>
        <v>0</v>
      </c>
      <c r="Q69" s="127">
        <f>'[8]2a_mell '!Q69</f>
        <v>0</v>
      </c>
      <c r="R69" s="127">
        <f>'[8]2a_mell '!R69</f>
        <v>0</v>
      </c>
      <c r="S69" s="127">
        <f>'[8]2a_mell '!S69</f>
        <v>0</v>
      </c>
      <c r="T69" s="127">
        <f>'[8]2a_mell '!T69</f>
        <v>0</v>
      </c>
      <c r="U69" s="127">
        <f>'[8]2a_mell '!U69</f>
        <v>0</v>
      </c>
      <c r="V69" s="127">
        <f>'[8]2a_mell '!V69</f>
        <v>0</v>
      </c>
      <c r="W69" s="127">
        <f>'[8]2a_mell '!W69</f>
        <v>0</v>
      </c>
      <c r="X69" s="127">
        <f>'[8]2a_mell '!X69</f>
        <v>0</v>
      </c>
      <c r="Y69" s="127">
        <f>'[8]2a_mell '!Y69</f>
        <v>0</v>
      </c>
      <c r="Z69" s="127">
        <f>'[8]2a_mell '!Z69</f>
        <v>0</v>
      </c>
      <c r="AA69" s="127">
        <f>'[8]2a_mell '!AA69</f>
        <v>0</v>
      </c>
      <c r="AB69" s="127">
        <f>'[8]2a_mell '!AB69</f>
        <v>0</v>
      </c>
      <c r="AC69" s="128">
        <f>'[8]2a_mell '!AC69</f>
        <v>0</v>
      </c>
      <c r="AD69" s="140"/>
      <c r="AE69" s="164"/>
      <c r="AF69" s="164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</row>
    <row r="70" spans="1:60" s="109" customFormat="1" ht="12.75">
      <c r="A70" s="562"/>
      <c r="B70" s="126" t="s">
        <v>101</v>
      </c>
      <c r="C70" s="127">
        <f>'[8]2a_mell '!C70</f>
        <v>0</v>
      </c>
      <c r="D70" s="127">
        <f>'[8]2a_mell '!D70</f>
        <v>0</v>
      </c>
      <c r="E70" s="127">
        <f>'[8]2a_mell '!E70</f>
        <v>0</v>
      </c>
      <c r="F70" s="127">
        <f>'[8]2a_mell '!F70</f>
        <v>0</v>
      </c>
      <c r="G70" s="127">
        <f>'[8]2a_mell '!G70</f>
        <v>0</v>
      </c>
      <c r="H70" s="127">
        <f>'[8]2a_mell '!H70</f>
        <v>0</v>
      </c>
      <c r="I70" s="127">
        <f>'[8]2a_mell '!I70</f>
        <v>0</v>
      </c>
      <c r="J70" s="127">
        <f>'[8]2a_mell '!J70</f>
        <v>0</v>
      </c>
      <c r="K70" s="127">
        <f>'[8]2a_mell '!K70</f>
        <v>0</v>
      </c>
      <c r="L70" s="127">
        <f>'[8]2a_mell '!L70</f>
        <v>0</v>
      </c>
      <c r="M70" s="127">
        <f>'[8]2a_mell '!M70</f>
        <v>0</v>
      </c>
      <c r="N70" s="127">
        <f>'[8]2a_mell '!N70</f>
        <v>0</v>
      </c>
      <c r="O70" s="127">
        <f>'[8]2a_mell '!O70</f>
        <v>0</v>
      </c>
      <c r="P70" s="127">
        <f>'[8]2a_mell '!P70</f>
        <v>0</v>
      </c>
      <c r="Q70" s="127">
        <f>'[8]2a_mell '!Q70</f>
        <v>0</v>
      </c>
      <c r="R70" s="127">
        <f>'[8]2a_mell '!R70</f>
        <v>0</v>
      </c>
      <c r="S70" s="127">
        <f>'[8]2a_mell '!S70</f>
        <v>0</v>
      </c>
      <c r="T70" s="127">
        <f>'[8]2a_mell '!T70</f>
        <v>0</v>
      </c>
      <c r="U70" s="127">
        <f>'[8]2a_mell '!U70</f>
        <v>0</v>
      </c>
      <c r="V70" s="127">
        <f>'[8]2a_mell '!V70</f>
        <v>0</v>
      </c>
      <c r="W70" s="127">
        <f>'[8]2a_mell '!W70</f>
        <v>0</v>
      </c>
      <c r="X70" s="127">
        <f>'[8]2a_mell '!X70</f>
        <v>0</v>
      </c>
      <c r="Y70" s="127">
        <f>'[8]2a_mell '!Y70</f>
        <v>0</v>
      </c>
      <c r="Z70" s="127">
        <f>'[8]2a_mell '!Z70</f>
        <v>0</v>
      </c>
      <c r="AA70" s="127">
        <f>'[8]2a_mell '!AA70</f>
        <v>0</v>
      </c>
      <c r="AB70" s="127">
        <f>'[8]2a_mell '!AB70</f>
        <v>0</v>
      </c>
      <c r="AC70" s="128">
        <f>'[8]2a_mell '!AC70</f>
        <v>0</v>
      </c>
      <c r="AD70" s="125">
        <f>AC70+AC71+AC72</f>
        <v>36504.4</v>
      </c>
      <c r="AE70" s="164"/>
      <c r="AF70" s="164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</row>
    <row r="71" spans="1:60" s="109" customFormat="1" ht="12">
      <c r="A71" s="562"/>
      <c r="B71" s="126" t="s">
        <v>102</v>
      </c>
      <c r="C71" s="127">
        <f>'[8]2a_mell '!C71</f>
        <v>0</v>
      </c>
      <c r="D71" s="127">
        <f>'[8]2a_mell '!D71</f>
        <v>0</v>
      </c>
      <c r="E71" s="127">
        <f>'[8]2a_mell '!E71</f>
        <v>0</v>
      </c>
      <c r="F71" s="127">
        <f>'[8]2a_mell '!F71</f>
        <v>0</v>
      </c>
      <c r="G71" s="127">
        <f>'[8]2a_mell '!G71</f>
        <v>0</v>
      </c>
      <c r="H71" s="127">
        <f>'[8]2a_mell '!H71</f>
        <v>0</v>
      </c>
      <c r="I71" s="127">
        <f>'[8]2a_mell '!I71</f>
        <v>0</v>
      </c>
      <c r="J71" s="127">
        <f>'[8]2a_mell '!J71</f>
        <v>0</v>
      </c>
      <c r="K71" s="127">
        <f>'[8]2a_mell '!K71</f>
        <v>0</v>
      </c>
      <c r="L71" s="127">
        <f>'[8]2a_mell '!L71</f>
        <v>0</v>
      </c>
      <c r="M71" s="127">
        <f>'[8]2a_mell '!M71</f>
        <v>0</v>
      </c>
      <c r="N71" s="127">
        <f>'[8]2a_mell '!N71</f>
        <v>0</v>
      </c>
      <c r="O71" s="127">
        <f>'[8]2a_mell '!O71</f>
        <v>0</v>
      </c>
      <c r="P71" s="127">
        <f>'[8]2a_mell '!P71</f>
        <v>0</v>
      </c>
      <c r="Q71" s="127">
        <f>'[8]2a_mell '!Q71</f>
        <v>0</v>
      </c>
      <c r="R71" s="127">
        <f>'[8]2a_mell '!R71</f>
        <v>0</v>
      </c>
      <c r="S71" s="127">
        <f>'[8]2a_mell '!S71</f>
        <v>0</v>
      </c>
      <c r="T71" s="127">
        <f>'[8]2a_mell '!T71</f>
        <v>18177</v>
      </c>
      <c r="U71" s="127">
        <f>'[8]2a_mell '!U71</f>
        <v>4009</v>
      </c>
      <c r="V71" s="127">
        <f>'[8]2a_mell '!V71</f>
        <v>0</v>
      </c>
      <c r="W71" s="127">
        <f>'[8]2a_mell '!W71</f>
        <v>0</v>
      </c>
      <c r="X71" s="127">
        <f>'[8]2a_mell '!X71</f>
        <v>0</v>
      </c>
      <c r="Y71" s="127">
        <f>'[8]2a_mell '!Y71</f>
        <v>0</v>
      </c>
      <c r="Z71" s="127">
        <f>'[8]2a_mell '!Z71</f>
        <v>0</v>
      </c>
      <c r="AA71" s="127">
        <f>'[8]2a_mell '!AA71</f>
        <v>0</v>
      </c>
      <c r="AB71" s="127">
        <f>'[8]2a_mell '!AB71</f>
        <v>0</v>
      </c>
      <c r="AC71" s="128">
        <f>'[8]2a_mell '!AC71</f>
        <v>22186</v>
      </c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</row>
    <row r="72" spans="1:60" s="109" customFormat="1" ht="12">
      <c r="A72" s="562"/>
      <c r="B72" s="126" t="s">
        <v>103</v>
      </c>
      <c r="C72" s="127">
        <f>'[8]2a_mell '!C72</f>
        <v>0</v>
      </c>
      <c r="D72" s="127">
        <f>'[8]2a_mell '!D72</f>
        <v>0</v>
      </c>
      <c r="E72" s="127">
        <f>'[8]2a_mell '!E72</f>
        <v>0</v>
      </c>
      <c r="F72" s="127">
        <f>'[8]2a_mell '!F72</f>
        <v>0</v>
      </c>
      <c r="G72" s="127">
        <f>'[8]2a_mell '!G72</f>
        <v>0</v>
      </c>
      <c r="H72" s="127">
        <f>'[8]2a_mell '!H72</f>
        <v>14261.4</v>
      </c>
      <c r="I72" s="127">
        <f>'[8]2a_mell '!I72</f>
        <v>0</v>
      </c>
      <c r="J72" s="127">
        <f>'[8]2a_mell '!J72</f>
        <v>0</v>
      </c>
      <c r="K72" s="127">
        <f>'[8]2a_mell '!K72</f>
        <v>0</v>
      </c>
      <c r="L72" s="127">
        <f>'[8]2a_mell '!L72</f>
        <v>0</v>
      </c>
      <c r="M72" s="127">
        <f>'[8]2a_mell '!M72</f>
        <v>0</v>
      </c>
      <c r="N72" s="127">
        <f>'[8]2a_mell '!N72</f>
        <v>0</v>
      </c>
      <c r="O72" s="127">
        <f>'[8]2a_mell '!O72</f>
        <v>0</v>
      </c>
      <c r="P72" s="127">
        <f>'[8]2a_mell '!P72</f>
        <v>0</v>
      </c>
      <c r="Q72" s="127">
        <f>'[8]2a_mell '!Q72</f>
        <v>57</v>
      </c>
      <c r="R72" s="127">
        <f>'[8]2a_mell '!R72</f>
        <v>0</v>
      </c>
      <c r="S72" s="127">
        <f>'[8]2a_mell '!S72</f>
        <v>0</v>
      </c>
      <c r="T72" s="127">
        <f>'[8]2a_mell '!T72</f>
        <v>0</v>
      </c>
      <c r="U72" s="127">
        <f>'[8]2a_mell '!U72</f>
        <v>0</v>
      </c>
      <c r="V72" s="127">
        <f>'[8]2a_mell '!V72</f>
        <v>0</v>
      </c>
      <c r="W72" s="127">
        <f>'[8]2a_mell '!W72</f>
        <v>0</v>
      </c>
      <c r="X72" s="127">
        <f>'[8]2a_mell '!X72</f>
        <v>0</v>
      </c>
      <c r="Y72" s="127">
        <f>'[8]2a_mell '!Y72</f>
        <v>0</v>
      </c>
      <c r="Z72" s="127">
        <f>'[8]2a_mell '!Z72</f>
        <v>0</v>
      </c>
      <c r="AA72" s="127">
        <f>'[8]2a_mell '!AA72</f>
        <v>0</v>
      </c>
      <c r="AB72" s="127">
        <f>'[8]2a_mell '!AB72</f>
        <v>0</v>
      </c>
      <c r="AC72" s="128">
        <f>'[8]2a_mell '!AC72</f>
        <v>14318.4</v>
      </c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</row>
    <row r="73" spans="1:60" s="109" customFormat="1" ht="12">
      <c r="A73" s="562"/>
      <c r="B73" s="126" t="s">
        <v>104</v>
      </c>
      <c r="C73" s="127">
        <f>'[8]2a_mell '!C73</f>
        <v>0</v>
      </c>
      <c r="D73" s="127">
        <f>'[8]2a_mell '!D73</f>
        <v>0</v>
      </c>
      <c r="E73" s="127">
        <f>'[8]2a_mell '!E73</f>
        <v>0</v>
      </c>
      <c r="F73" s="127">
        <f>'[8]2a_mell '!F73</f>
        <v>0</v>
      </c>
      <c r="G73" s="127">
        <f>'[8]2a_mell '!G73</f>
        <v>0</v>
      </c>
      <c r="H73" s="127">
        <f>'[8]2a_mell '!H73</f>
        <v>0</v>
      </c>
      <c r="I73" s="127">
        <f>'[8]2a_mell '!I73</f>
        <v>0</v>
      </c>
      <c r="J73" s="127">
        <f>'[8]2a_mell '!J73</f>
        <v>0</v>
      </c>
      <c r="K73" s="127">
        <f>'[8]2a_mell '!K73</f>
        <v>0</v>
      </c>
      <c r="L73" s="127">
        <f>'[8]2a_mell '!L73</f>
        <v>0</v>
      </c>
      <c r="M73" s="127">
        <f>'[8]2a_mell '!M73</f>
        <v>0</v>
      </c>
      <c r="N73" s="127">
        <f>'[8]2a_mell '!N73</f>
        <v>0</v>
      </c>
      <c r="O73" s="127">
        <f>'[8]2a_mell '!O73</f>
        <v>0</v>
      </c>
      <c r="P73" s="127">
        <f>'[8]2a_mell '!P73</f>
        <v>0</v>
      </c>
      <c r="Q73" s="127">
        <f>'[8]2a_mell '!Q73</f>
        <v>0</v>
      </c>
      <c r="R73" s="127">
        <f>'[8]2a_mell '!R73</f>
        <v>0</v>
      </c>
      <c r="S73" s="127">
        <f>'[8]2a_mell '!S73</f>
        <v>0</v>
      </c>
      <c r="T73" s="127">
        <f>'[8]2a_mell '!T73</f>
        <v>0</v>
      </c>
      <c r="U73" s="127">
        <f>'[8]2a_mell '!U73</f>
        <v>0</v>
      </c>
      <c r="V73" s="127">
        <f>'[8]2a_mell '!V73</f>
        <v>0</v>
      </c>
      <c r="W73" s="127">
        <f>'[8]2a_mell '!W73</f>
        <v>0</v>
      </c>
      <c r="X73" s="127">
        <f>'[8]2a_mell '!X73</f>
        <v>0</v>
      </c>
      <c r="Y73" s="127">
        <f>'[8]2a_mell '!Y73</f>
        <v>0</v>
      </c>
      <c r="Z73" s="127">
        <f>'[8]2a_mell '!Z73</f>
        <v>0</v>
      </c>
      <c r="AA73" s="127">
        <f>'[8]2a_mell '!AA73</f>
        <v>0</v>
      </c>
      <c r="AB73" s="127">
        <f>'[8]2a_mell '!AB73</f>
        <v>0</v>
      </c>
      <c r="AC73" s="128">
        <f>'[8]2a_mell '!AC73</f>
        <v>0</v>
      </c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</row>
    <row r="74" spans="1:60" s="135" customFormat="1" ht="12">
      <c r="A74" s="579"/>
      <c r="B74" s="132" t="s">
        <v>105</v>
      </c>
      <c r="C74" s="424">
        <f>'[8]2a_mell '!C74</f>
        <v>100</v>
      </c>
      <c r="D74" s="424">
        <f>'[8]2a_mell '!D74</f>
        <v>1370</v>
      </c>
      <c r="E74" s="424">
        <f>'[8]2a_mell '!E74</f>
        <v>0</v>
      </c>
      <c r="F74" s="424">
        <f>'[8]2a_mell '!F74</f>
        <v>23179.319999999996</v>
      </c>
      <c r="G74" s="424">
        <f>'[8]2a_mell '!G74</f>
        <v>240</v>
      </c>
      <c r="H74" s="424">
        <f>'[8]2a_mell '!H74</f>
        <v>84519.02903325477</v>
      </c>
      <c r="I74" s="424">
        <f>'[8]2a_mell '!I74</f>
        <v>0</v>
      </c>
      <c r="J74" s="424">
        <f>'[8]2a_mell '!J74</f>
        <v>13107.49</v>
      </c>
      <c r="K74" s="424">
        <f>'[8]2a_mell '!K74</f>
        <v>156</v>
      </c>
      <c r="L74" s="424">
        <f>'[8]2a_mell '!L74</f>
        <v>10749.6</v>
      </c>
      <c r="M74" s="424">
        <f>'[8]2a_mell '!M74</f>
        <v>0</v>
      </c>
      <c r="N74" s="424">
        <f>'[8]2a_mell '!N74</f>
        <v>0</v>
      </c>
      <c r="O74" s="424">
        <f>'[8]2a_mell '!O74</f>
        <v>0</v>
      </c>
      <c r="P74" s="424">
        <f>'[8]2a_mell '!P74</f>
        <v>7171.9304</v>
      </c>
      <c r="Q74" s="424">
        <f>'[8]2a_mell '!Q74</f>
        <v>57</v>
      </c>
      <c r="R74" s="424">
        <f>'[8]2a_mell '!R74</f>
        <v>110.96</v>
      </c>
      <c r="S74" s="424">
        <f>'[8]2a_mell '!S74</f>
        <v>0</v>
      </c>
      <c r="T74" s="424">
        <f>'[8]2a_mell '!T74</f>
        <v>19645</v>
      </c>
      <c r="U74" s="424">
        <f>'[8]2a_mell '!U74</f>
        <v>4009</v>
      </c>
      <c r="V74" s="424">
        <f>'[8]2a_mell '!V74</f>
        <v>1101</v>
      </c>
      <c r="W74" s="424">
        <f>'[8]2a_mell '!W74</f>
        <v>6126</v>
      </c>
      <c r="X74" s="424">
        <f>'[8]2a_mell '!X74</f>
        <v>406.8</v>
      </c>
      <c r="Y74" s="424">
        <f>'[8]2a_mell '!Y74</f>
        <v>6405.28</v>
      </c>
      <c r="Z74" s="424">
        <f>'[8]2a_mell '!Z74</f>
        <v>274</v>
      </c>
      <c r="AA74" s="424">
        <f>'[8]2a_mell '!AA74</f>
        <v>453.6</v>
      </c>
      <c r="AB74" s="424">
        <f>'[8]2a_mell '!AB74</f>
        <v>55001.49901666666</v>
      </c>
      <c r="AC74" s="424">
        <f>'[8]2a_mell '!AC74</f>
        <v>234183.50844992147</v>
      </c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</row>
    <row r="75" spans="1:60" s="109" customFormat="1" ht="12" customHeight="1">
      <c r="A75" s="121" t="s">
        <v>45</v>
      </c>
      <c r="B75" s="558" t="s">
        <v>106</v>
      </c>
      <c r="C75" s="559"/>
      <c r="D75" s="559"/>
      <c r="E75" s="559"/>
      <c r="F75" s="559"/>
      <c r="G75" s="559"/>
      <c r="H75" s="559"/>
      <c r="I75" s="559"/>
      <c r="J75" s="559"/>
      <c r="K75" s="559"/>
      <c r="L75" s="559"/>
      <c r="M75" s="559"/>
      <c r="N75" s="559"/>
      <c r="O75" s="559"/>
      <c r="P75" s="559"/>
      <c r="Q75" s="559"/>
      <c r="R75" s="559"/>
      <c r="S75" s="559"/>
      <c r="T75" s="559"/>
      <c r="U75" s="559"/>
      <c r="V75" s="559"/>
      <c r="W75" s="559"/>
      <c r="X75" s="559"/>
      <c r="Y75" s="559"/>
      <c r="Z75" s="559"/>
      <c r="AA75" s="559"/>
      <c r="AB75" s="559"/>
      <c r="AC75" s="560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</row>
    <row r="76" spans="1:60" s="109" customFormat="1" ht="12">
      <c r="A76" s="561"/>
      <c r="B76" s="126" t="s">
        <v>107</v>
      </c>
      <c r="C76" s="127">
        <f>'[8]2a_mell '!C76</f>
        <v>0</v>
      </c>
      <c r="D76" s="127">
        <f>'[8]2a_mell '!D76</f>
        <v>0</v>
      </c>
      <c r="E76" s="127">
        <f>'[8]2a_mell '!E76</f>
        <v>0</v>
      </c>
      <c r="F76" s="127">
        <f>'[8]2a_mell '!F76</f>
        <v>180</v>
      </c>
      <c r="G76" s="127">
        <f>'[8]2a_mell '!G76</f>
        <v>0</v>
      </c>
      <c r="H76" s="127">
        <f>'[8]2a_mell '!H76</f>
        <v>36582.8</v>
      </c>
      <c r="I76" s="127">
        <f>'[8]2a_mell '!I76</f>
        <v>0</v>
      </c>
      <c r="J76" s="127">
        <f>'[8]2a_mell '!J76</f>
        <v>300</v>
      </c>
      <c r="K76" s="127">
        <f>'[8]2a_mell '!K76</f>
        <v>0</v>
      </c>
      <c r="L76" s="127">
        <f>'[8]2a_mell '!L76</f>
        <v>0</v>
      </c>
      <c r="M76" s="127">
        <f>'[8]2a_mell '!M76</f>
        <v>0</v>
      </c>
      <c r="N76" s="127">
        <f>'[8]2a_mell '!N76</f>
        <v>0</v>
      </c>
      <c r="O76" s="127">
        <f>'[8]2a_mell '!O76</f>
        <v>0</v>
      </c>
      <c r="P76" s="127">
        <f>'[8]2a_mell '!P76</f>
        <v>1826</v>
      </c>
      <c r="Q76" s="127">
        <f>'[8]2a_mell '!Q76</f>
        <v>0</v>
      </c>
      <c r="R76" s="127">
        <f>'[8]2a_mell '!R76</f>
        <v>0</v>
      </c>
      <c r="S76" s="127">
        <f>'[8]2a_mell '!S76</f>
        <v>0</v>
      </c>
      <c r="T76" s="127">
        <f>'[8]2a_mell '!T76</f>
        <v>0</v>
      </c>
      <c r="U76" s="127">
        <f>'[8]2a_mell '!U76</f>
        <v>0</v>
      </c>
      <c r="V76" s="127">
        <f>'[8]2a_mell '!V76</f>
        <v>0</v>
      </c>
      <c r="W76" s="127">
        <f>'[8]2a_mell '!W76</f>
        <v>1924.2</v>
      </c>
      <c r="X76" s="127">
        <f>'[8]2a_mell '!X76</f>
        <v>0</v>
      </c>
      <c r="Y76" s="127">
        <f>'[8]2a_mell '!Y76</f>
        <v>104</v>
      </c>
      <c r="Z76" s="127">
        <f>'[8]2a_mell '!Z76</f>
        <v>0</v>
      </c>
      <c r="AA76" s="127">
        <f>'[8]2a_mell '!AA76</f>
        <v>0</v>
      </c>
      <c r="AB76" s="127">
        <f>'[8]2a_mell '!AB76</f>
        <v>2941</v>
      </c>
      <c r="AC76" s="128">
        <f>'[8]2a_mell '!AC76</f>
        <v>43858</v>
      </c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</row>
    <row r="77" spans="1:60" s="109" customFormat="1" ht="12">
      <c r="A77" s="562"/>
      <c r="B77" s="126" t="s">
        <v>108</v>
      </c>
      <c r="C77" s="127">
        <f>'[8]2a_mell '!C77</f>
        <v>0</v>
      </c>
      <c r="D77" s="127">
        <f>'[8]2a_mell '!D77</f>
        <v>0</v>
      </c>
      <c r="E77" s="127">
        <f>'[8]2a_mell '!E77</f>
        <v>0</v>
      </c>
      <c r="F77" s="127">
        <f>'[8]2a_mell '!F77</f>
        <v>0</v>
      </c>
      <c r="G77" s="127">
        <f>'[8]2a_mell '!G77</f>
        <v>0</v>
      </c>
      <c r="H77" s="127">
        <f>'[8]2a_mell '!H77</f>
        <v>19074</v>
      </c>
      <c r="I77" s="127">
        <f>'[8]2a_mell '!I77</f>
        <v>0</v>
      </c>
      <c r="J77" s="127">
        <f>'[8]2a_mell '!J77</f>
        <v>0</v>
      </c>
      <c r="K77" s="127">
        <f>'[8]2a_mell '!K77</f>
        <v>0</v>
      </c>
      <c r="L77" s="127">
        <f>'[8]2a_mell '!L77</f>
        <v>0</v>
      </c>
      <c r="M77" s="127">
        <f>'[8]2a_mell '!M77</f>
        <v>0</v>
      </c>
      <c r="N77" s="127">
        <f>'[8]2a_mell '!N77</f>
        <v>0</v>
      </c>
      <c r="O77" s="127">
        <f>'[8]2a_mell '!O77</f>
        <v>0</v>
      </c>
      <c r="P77" s="127">
        <f>'[8]2a_mell '!P77</f>
        <v>0</v>
      </c>
      <c r="Q77" s="127">
        <f>'[8]2a_mell '!Q77</f>
        <v>0</v>
      </c>
      <c r="R77" s="127">
        <f>'[8]2a_mell '!R77</f>
        <v>0</v>
      </c>
      <c r="S77" s="127">
        <f>'[8]2a_mell '!S77</f>
        <v>0</v>
      </c>
      <c r="T77" s="127">
        <f>'[8]2a_mell '!T77</f>
        <v>0</v>
      </c>
      <c r="U77" s="127">
        <f>'[8]2a_mell '!U77</f>
        <v>0</v>
      </c>
      <c r="V77" s="127">
        <f>'[8]2a_mell '!V77</f>
        <v>0</v>
      </c>
      <c r="W77" s="127">
        <f>'[8]2a_mell '!W77</f>
        <v>0</v>
      </c>
      <c r="X77" s="127">
        <f>'[8]2a_mell '!X77</f>
        <v>0</v>
      </c>
      <c r="Y77" s="127">
        <f>'[8]2a_mell '!Y77</f>
        <v>0</v>
      </c>
      <c r="Z77" s="127">
        <f>'[8]2a_mell '!Z77</f>
        <v>0</v>
      </c>
      <c r="AA77" s="127">
        <f>'[8]2a_mell '!AA77</f>
        <v>0</v>
      </c>
      <c r="AB77" s="127">
        <f>'[8]2a_mell '!AB77</f>
        <v>1685</v>
      </c>
      <c r="AC77" s="128">
        <f>'[8]2a_mell '!AC77</f>
        <v>20759</v>
      </c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</row>
    <row r="78" spans="1:60" s="109" customFormat="1" ht="12">
      <c r="A78" s="562"/>
      <c r="B78" s="126" t="s">
        <v>109</v>
      </c>
      <c r="C78" s="127">
        <f>'[8]2a_mell '!C78</f>
        <v>0</v>
      </c>
      <c r="D78" s="127">
        <f>'[8]2a_mell '!D78</f>
        <v>0</v>
      </c>
      <c r="E78" s="127">
        <f>'[8]2a_mell '!E78</f>
        <v>0</v>
      </c>
      <c r="F78" s="127">
        <f>'[8]2a_mell '!F78</f>
        <v>0</v>
      </c>
      <c r="G78" s="127">
        <f>'[8]2a_mell '!G78</f>
        <v>0</v>
      </c>
      <c r="H78" s="127">
        <f>'[8]2a_mell '!H78</f>
        <v>0</v>
      </c>
      <c r="I78" s="127">
        <f>'[8]2a_mell '!I78</f>
        <v>0</v>
      </c>
      <c r="J78" s="127">
        <f>'[8]2a_mell '!J78</f>
        <v>0</v>
      </c>
      <c r="K78" s="127">
        <f>'[8]2a_mell '!K78</f>
        <v>0</v>
      </c>
      <c r="L78" s="127">
        <f>'[8]2a_mell '!L78</f>
        <v>0</v>
      </c>
      <c r="M78" s="127">
        <f>'[8]2a_mell '!M78</f>
        <v>0</v>
      </c>
      <c r="N78" s="127">
        <f>'[8]2a_mell '!N78</f>
        <v>0</v>
      </c>
      <c r="O78" s="127">
        <f>'[8]2a_mell '!O78</f>
        <v>0</v>
      </c>
      <c r="P78" s="127">
        <f>'[8]2a_mell '!P78</f>
        <v>0</v>
      </c>
      <c r="Q78" s="127">
        <f>'[8]2a_mell '!Q78</f>
        <v>0</v>
      </c>
      <c r="R78" s="127">
        <f>'[8]2a_mell '!R78</f>
        <v>0</v>
      </c>
      <c r="S78" s="127">
        <f>'[8]2a_mell '!S78</f>
        <v>0</v>
      </c>
      <c r="T78" s="127">
        <f>'[8]2a_mell '!T78</f>
        <v>0</v>
      </c>
      <c r="U78" s="127">
        <f>'[8]2a_mell '!U78</f>
        <v>0</v>
      </c>
      <c r="V78" s="127">
        <f>'[8]2a_mell '!V78</f>
        <v>0</v>
      </c>
      <c r="W78" s="127">
        <f>'[8]2a_mell '!W78</f>
        <v>0</v>
      </c>
      <c r="X78" s="127">
        <f>'[8]2a_mell '!X78</f>
        <v>0</v>
      </c>
      <c r="Y78" s="127">
        <f>'[8]2a_mell '!Y78</f>
        <v>0</v>
      </c>
      <c r="Z78" s="127">
        <f>'[8]2a_mell '!Z78</f>
        <v>0</v>
      </c>
      <c r="AA78" s="127">
        <f>'[8]2a_mell '!AA78</f>
        <v>0</v>
      </c>
      <c r="AB78" s="127">
        <f>'[8]2a_mell '!AB78</f>
        <v>0</v>
      </c>
      <c r="AC78" s="128">
        <f>'[8]2a_mell '!AC78</f>
        <v>0</v>
      </c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</row>
    <row r="79" spans="1:60" s="109" customFormat="1" ht="12">
      <c r="A79" s="562"/>
      <c r="B79" s="126" t="s">
        <v>110</v>
      </c>
      <c r="C79" s="127">
        <f>'[8]2a_mell '!C79</f>
        <v>0</v>
      </c>
      <c r="D79" s="127">
        <f>'[8]2a_mell '!D79</f>
        <v>0</v>
      </c>
      <c r="E79" s="127">
        <f>'[8]2a_mell '!E79</f>
        <v>0</v>
      </c>
      <c r="F79" s="127">
        <f>'[8]2a_mell '!F79</f>
        <v>0</v>
      </c>
      <c r="G79" s="127">
        <f>'[8]2a_mell '!G79</f>
        <v>0</v>
      </c>
      <c r="H79" s="127">
        <f>'[8]2a_mell '!H79</f>
        <v>6427</v>
      </c>
      <c r="I79" s="127">
        <f>'[8]2a_mell '!I79</f>
        <v>0</v>
      </c>
      <c r="J79" s="127">
        <f>'[8]2a_mell '!J79</f>
        <v>0</v>
      </c>
      <c r="K79" s="127">
        <f>'[8]2a_mell '!K79</f>
        <v>0</v>
      </c>
      <c r="L79" s="127">
        <f>'[8]2a_mell '!L79</f>
        <v>0</v>
      </c>
      <c r="M79" s="127">
        <f>'[8]2a_mell '!M79</f>
        <v>0</v>
      </c>
      <c r="N79" s="127">
        <f>'[8]2a_mell '!N79</f>
        <v>0</v>
      </c>
      <c r="O79" s="127">
        <f>'[8]2a_mell '!O79</f>
        <v>0</v>
      </c>
      <c r="P79" s="127">
        <f>'[8]2a_mell '!P79</f>
        <v>0</v>
      </c>
      <c r="Q79" s="127">
        <f>'[8]2a_mell '!Q79</f>
        <v>0</v>
      </c>
      <c r="R79" s="127">
        <f>'[8]2a_mell '!R79</f>
        <v>0</v>
      </c>
      <c r="S79" s="127">
        <f>'[8]2a_mell '!S79</f>
        <v>0</v>
      </c>
      <c r="T79" s="127">
        <f>'[8]2a_mell '!T79</f>
        <v>0</v>
      </c>
      <c r="U79" s="127">
        <f>'[8]2a_mell '!U79</f>
        <v>0</v>
      </c>
      <c r="V79" s="127">
        <f>'[8]2a_mell '!V79</f>
        <v>0</v>
      </c>
      <c r="W79" s="127">
        <f>'[8]2a_mell '!W79</f>
        <v>18455</v>
      </c>
      <c r="X79" s="127">
        <f>'[8]2a_mell '!X79</f>
        <v>1722</v>
      </c>
      <c r="Y79" s="127">
        <f>'[8]2a_mell '!Y79</f>
        <v>0</v>
      </c>
      <c r="Z79" s="127">
        <f>'[8]2a_mell '!Z79</f>
        <v>0</v>
      </c>
      <c r="AA79" s="127">
        <f>'[8]2a_mell '!AA79</f>
        <v>0</v>
      </c>
      <c r="AB79" s="127">
        <f>'[8]2a_mell '!AB79</f>
        <v>0</v>
      </c>
      <c r="AC79" s="128">
        <f>'[8]2a_mell '!AC79</f>
        <v>26604</v>
      </c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</row>
    <row r="80" spans="1:60" s="135" customFormat="1" ht="12">
      <c r="A80" s="579"/>
      <c r="B80" s="132" t="s">
        <v>111</v>
      </c>
      <c r="C80" s="424">
        <f>'[8]2a_mell '!C80</f>
        <v>0</v>
      </c>
      <c r="D80" s="424">
        <f>'[8]2a_mell '!D80</f>
        <v>0</v>
      </c>
      <c r="E80" s="424">
        <f>'[8]2a_mell '!E80</f>
        <v>0</v>
      </c>
      <c r="F80" s="424">
        <f>'[8]2a_mell '!F80</f>
        <v>180</v>
      </c>
      <c r="G80" s="424">
        <f>'[8]2a_mell '!G80</f>
        <v>0</v>
      </c>
      <c r="H80" s="424">
        <f>'[8]2a_mell '!H80</f>
        <v>62083.8</v>
      </c>
      <c r="I80" s="424">
        <f>'[8]2a_mell '!I80</f>
        <v>0</v>
      </c>
      <c r="J80" s="424">
        <f>'[8]2a_mell '!J80</f>
        <v>300</v>
      </c>
      <c r="K80" s="424">
        <f>'[8]2a_mell '!K80</f>
        <v>0</v>
      </c>
      <c r="L80" s="424">
        <f>'[8]2a_mell '!L80</f>
        <v>0</v>
      </c>
      <c r="M80" s="424">
        <f>'[8]2a_mell '!M80</f>
        <v>0</v>
      </c>
      <c r="N80" s="424">
        <f>'[8]2a_mell '!N80</f>
        <v>0</v>
      </c>
      <c r="O80" s="424">
        <f>'[8]2a_mell '!O80</f>
        <v>0</v>
      </c>
      <c r="P80" s="424">
        <f>'[8]2a_mell '!P80</f>
        <v>1826</v>
      </c>
      <c r="Q80" s="424">
        <f>'[8]2a_mell '!Q80</f>
        <v>0</v>
      </c>
      <c r="R80" s="424">
        <f>'[8]2a_mell '!R80</f>
        <v>0</v>
      </c>
      <c r="S80" s="424">
        <f>'[8]2a_mell '!S80</f>
        <v>0</v>
      </c>
      <c r="T80" s="424">
        <f>'[8]2a_mell '!T80</f>
        <v>0</v>
      </c>
      <c r="U80" s="424">
        <f>'[8]2a_mell '!U80</f>
        <v>0</v>
      </c>
      <c r="V80" s="424">
        <f>'[8]2a_mell '!V80</f>
        <v>0</v>
      </c>
      <c r="W80" s="424">
        <f>'[8]2a_mell '!W80</f>
        <v>20379.2</v>
      </c>
      <c r="X80" s="424">
        <f>'[8]2a_mell '!X80</f>
        <v>1722</v>
      </c>
      <c r="Y80" s="424">
        <f>'[8]2a_mell '!Y80</f>
        <v>104</v>
      </c>
      <c r="Z80" s="424">
        <f>'[8]2a_mell '!Z80</f>
        <v>0</v>
      </c>
      <c r="AA80" s="424">
        <f>'[8]2a_mell '!AA80</f>
        <v>0</v>
      </c>
      <c r="AB80" s="424">
        <f>'[8]2a_mell '!AB80</f>
        <v>4626</v>
      </c>
      <c r="AC80" s="424">
        <f>'[8]2a_mell '!AC80</f>
        <v>91221</v>
      </c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</row>
    <row r="81" spans="1:60" s="135" customFormat="1" ht="12" customHeight="1">
      <c r="A81" s="141" t="s">
        <v>57</v>
      </c>
      <c r="B81" s="558" t="s">
        <v>112</v>
      </c>
      <c r="C81" s="559"/>
      <c r="D81" s="559"/>
      <c r="E81" s="559"/>
      <c r="F81" s="559"/>
      <c r="G81" s="559"/>
      <c r="H81" s="559"/>
      <c r="I81" s="559"/>
      <c r="J81" s="559"/>
      <c r="K81" s="559"/>
      <c r="L81" s="559"/>
      <c r="M81" s="559"/>
      <c r="N81" s="559"/>
      <c r="O81" s="559"/>
      <c r="P81" s="559"/>
      <c r="Q81" s="559"/>
      <c r="R81" s="559"/>
      <c r="S81" s="559"/>
      <c r="T81" s="559"/>
      <c r="U81" s="559"/>
      <c r="V81" s="559"/>
      <c r="W81" s="559"/>
      <c r="X81" s="559"/>
      <c r="Y81" s="559"/>
      <c r="Z81" s="559"/>
      <c r="AA81" s="559"/>
      <c r="AB81" s="559"/>
      <c r="AC81" s="560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</row>
    <row r="82" spans="1:60" s="109" customFormat="1" ht="12">
      <c r="A82" s="561"/>
      <c r="B82" s="126" t="s">
        <v>113</v>
      </c>
      <c r="C82" s="127">
        <f>'[8]2a_mell '!C82</f>
        <v>0</v>
      </c>
      <c r="D82" s="127">
        <f>'[8]2a_mell '!D82</f>
        <v>0</v>
      </c>
      <c r="E82" s="127">
        <f>'[8]2a_mell '!E82</f>
        <v>0</v>
      </c>
      <c r="F82" s="127">
        <f>'[8]2a_mell '!F82</f>
        <v>0</v>
      </c>
      <c r="G82" s="127">
        <f>'[8]2a_mell '!G82</f>
        <v>0</v>
      </c>
      <c r="H82" s="127">
        <f>'[8]2a_mell '!H82</f>
        <v>1696.6040000000003</v>
      </c>
      <c r="I82" s="127">
        <f>'[8]2a_mell '!I82</f>
        <v>0</v>
      </c>
      <c r="J82" s="127">
        <f>'[8]2a_mell '!J82</f>
        <v>0</v>
      </c>
      <c r="K82" s="127">
        <f>'[8]2a_mell '!K82</f>
        <v>0</v>
      </c>
      <c r="L82" s="127">
        <f>'[8]2a_mell '!L82</f>
        <v>0</v>
      </c>
      <c r="M82" s="127">
        <f>'[8]2a_mell '!M82</f>
        <v>0</v>
      </c>
      <c r="N82" s="127">
        <f>'[8]2a_mell '!N82</f>
        <v>0</v>
      </c>
      <c r="O82" s="127">
        <f>'[8]2a_mell '!O82</f>
        <v>0</v>
      </c>
      <c r="P82" s="127">
        <f>'[8]2a_mell '!P82</f>
        <v>0</v>
      </c>
      <c r="Q82" s="127">
        <f>'[8]2a_mell '!Q82</f>
        <v>0</v>
      </c>
      <c r="R82" s="127">
        <f>'[8]2a_mell '!R82</f>
        <v>400</v>
      </c>
      <c r="S82" s="127">
        <f>'[8]2a_mell '!S82</f>
        <v>0</v>
      </c>
      <c r="T82" s="127">
        <f>'[8]2a_mell '!T82</f>
        <v>0</v>
      </c>
      <c r="U82" s="127">
        <f>'[8]2a_mell '!U82</f>
        <v>0</v>
      </c>
      <c r="V82" s="127">
        <f>'[8]2a_mell '!V82</f>
        <v>0</v>
      </c>
      <c r="W82" s="127">
        <f>'[8]2a_mell '!W82</f>
        <v>0</v>
      </c>
      <c r="X82" s="127">
        <f>'[8]2a_mell '!X82</f>
        <v>0</v>
      </c>
      <c r="Y82" s="127">
        <f>'[8]2a_mell '!Y82</f>
        <v>0</v>
      </c>
      <c r="Z82" s="127">
        <f>'[8]2a_mell '!Z82</f>
        <v>0</v>
      </c>
      <c r="AA82" s="127">
        <f>'[8]2a_mell '!AA82</f>
        <v>0</v>
      </c>
      <c r="AB82" s="127">
        <f>'[8]2a_mell '!AB82</f>
        <v>0</v>
      </c>
      <c r="AC82" s="128">
        <f>'[8]2a_mell '!AC82</f>
        <v>2096.6040000000003</v>
      </c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</row>
    <row r="83" spans="1:60" s="109" customFormat="1" ht="12">
      <c r="A83" s="562"/>
      <c r="B83" s="126" t="s">
        <v>114</v>
      </c>
      <c r="C83" s="127">
        <f>'[8]2a_mell '!C83</f>
        <v>0</v>
      </c>
      <c r="D83" s="127">
        <f>'[8]2a_mell '!D83</f>
        <v>0</v>
      </c>
      <c r="E83" s="127">
        <f>'[8]2a_mell '!E83</f>
        <v>0</v>
      </c>
      <c r="F83" s="127">
        <f>'[8]2a_mell '!F83</f>
        <v>0</v>
      </c>
      <c r="G83" s="127">
        <f>'[8]2a_mell '!G83</f>
        <v>0</v>
      </c>
      <c r="H83" s="127">
        <f>'[8]2a_mell '!H83</f>
        <v>0</v>
      </c>
      <c r="I83" s="127">
        <f>'[8]2a_mell '!I83</f>
        <v>0</v>
      </c>
      <c r="J83" s="127">
        <f>'[8]2a_mell '!J83</f>
        <v>0</v>
      </c>
      <c r="K83" s="127">
        <f>'[8]2a_mell '!K83</f>
        <v>0</v>
      </c>
      <c r="L83" s="127">
        <f>'[8]2a_mell '!L83</f>
        <v>0</v>
      </c>
      <c r="M83" s="127">
        <f>'[8]2a_mell '!M83</f>
        <v>0</v>
      </c>
      <c r="N83" s="127">
        <f>'[8]2a_mell '!N83</f>
        <v>0</v>
      </c>
      <c r="O83" s="127">
        <f>'[8]2a_mell '!O83</f>
        <v>0</v>
      </c>
      <c r="P83" s="127">
        <f>'[8]2a_mell '!P83</f>
        <v>0</v>
      </c>
      <c r="Q83" s="127">
        <f>'[8]2a_mell '!Q83</f>
        <v>0</v>
      </c>
      <c r="R83" s="127">
        <f>'[8]2a_mell '!R83</f>
        <v>0</v>
      </c>
      <c r="S83" s="127">
        <f>'[8]2a_mell '!S83</f>
        <v>0</v>
      </c>
      <c r="T83" s="127">
        <f>'[8]2a_mell '!T83</f>
        <v>0</v>
      </c>
      <c r="U83" s="127">
        <f>'[8]2a_mell '!U83</f>
        <v>0</v>
      </c>
      <c r="V83" s="127">
        <f>'[8]2a_mell '!V83</f>
        <v>0</v>
      </c>
      <c r="W83" s="127">
        <f>'[8]2a_mell '!W83</f>
        <v>0</v>
      </c>
      <c r="X83" s="127">
        <f>'[8]2a_mell '!X83</f>
        <v>0</v>
      </c>
      <c r="Y83" s="127">
        <f>'[8]2a_mell '!Y83</f>
        <v>0</v>
      </c>
      <c r="Z83" s="127">
        <f>'[8]2a_mell '!Z83</f>
        <v>0</v>
      </c>
      <c r="AA83" s="127">
        <f>'[8]2a_mell '!AA83</f>
        <v>0</v>
      </c>
      <c r="AB83" s="127">
        <f>'[8]2a_mell '!AB83</f>
        <v>0</v>
      </c>
      <c r="AC83" s="128">
        <f>'[8]2a_mell '!AC83</f>
        <v>0</v>
      </c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</row>
    <row r="84" spans="1:60" s="135" customFormat="1" ht="12">
      <c r="A84" s="579"/>
      <c r="B84" s="132" t="s">
        <v>115</v>
      </c>
      <c r="C84" s="424">
        <f>'[8]2a_mell '!C84</f>
        <v>0</v>
      </c>
      <c r="D84" s="424">
        <f>'[8]2a_mell '!D84</f>
        <v>0</v>
      </c>
      <c r="E84" s="424">
        <f>'[8]2a_mell '!E84</f>
        <v>0</v>
      </c>
      <c r="F84" s="424">
        <f>'[8]2a_mell '!F84</f>
        <v>0</v>
      </c>
      <c r="G84" s="424">
        <f>'[8]2a_mell '!G84</f>
        <v>0</v>
      </c>
      <c r="H84" s="424">
        <f>'[8]2a_mell '!H84</f>
        <v>1696.6040000000003</v>
      </c>
      <c r="I84" s="424">
        <f>'[8]2a_mell '!I84</f>
        <v>0</v>
      </c>
      <c r="J84" s="424">
        <f>'[8]2a_mell '!J84</f>
        <v>0</v>
      </c>
      <c r="K84" s="424">
        <f>'[8]2a_mell '!K84</f>
        <v>0</v>
      </c>
      <c r="L84" s="424">
        <f>'[8]2a_mell '!L84</f>
        <v>0</v>
      </c>
      <c r="M84" s="424">
        <f>'[8]2a_mell '!M84</f>
        <v>0</v>
      </c>
      <c r="N84" s="424">
        <f>'[8]2a_mell '!N84</f>
        <v>0</v>
      </c>
      <c r="O84" s="424">
        <f>'[8]2a_mell '!O84</f>
        <v>0</v>
      </c>
      <c r="P84" s="424">
        <f>'[8]2a_mell '!P84</f>
        <v>0</v>
      </c>
      <c r="Q84" s="424">
        <f>'[8]2a_mell '!Q84</f>
        <v>0</v>
      </c>
      <c r="R84" s="424">
        <f>'[8]2a_mell '!R84</f>
        <v>400</v>
      </c>
      <c r="S84" s="424">
        <f>'[8]2a_mell '!S84</f>
        <v>0</v>
      </c>
      <c r="T84" s="424">
        <f>'[8]2a_mell '!T84</f>
        <v>0</v>
      </c>
      <c r="U84" s="424">
        <f>'[8]2a_mell '!U84</f>
        <v>0</v>
      </c>
      <c r="V84" s="424">
        <f>'[8]2a_mell '!V84</f>
        <v>0</v>
      </c>
      <c r="W84" s="424">
        <f>'[8]2a_mell '!W84</f>
        <v>0</v>
      </c>
      <c r="X84" s="424">
        <f>'[8]2a_mell '!X84</f>
        <v>0</v>
      </c>
      <c r="Y84" s="424">
        <f>'[8]2a_mell '!Y84</f>
        <v>0</v>
      </c>
      <c r="Z84" s="424">
        <f>'[8]2a_mell '!Z84</f>
        <v>0</v>
      </c>
      <c r="AA84" s="424">
        <f>'[8]2a_mell '!AA84</f>
        <v>0</v>
      </c>
      <c r="AB84" s="424">
        <f>'[8]2a_mell '!AB84</f>
        <v>0</v>
      </c>
      <c r="AC84" s="424">
        <f>'[8]2a_mell '!AC84</f>
        <v>2096.6040000000003</v>
      </c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</row>
    <row r="85" spans="1:60" s="135" customFormat="1" ht="12" customHeight="1">
      <c r="A85" s="142" t="s">
        <v>116</v>
      </c>
      <c r="B85" s="558" t="s">
        <v>117</v>
      </c>
      <c r="C85" s="559"/>
      <c r="D85" s="559"/>
      <c r="E85" s="559"/>
      <c r="F85" s="559"/>
      <c r="G85" s="559"/>
      <c r="H85" s="559"/>
      <c r="I85" s="559"/>
      <c r="J85" s="559"/>
      <c r="K85" s="559"/>
      <c r="L85" s="559"/>
      <c r="M85" s="559"/>
      <c r="N85" s="559"/>
      <c r="O85" s="559"/>
      <c r="P85" s="559"/>
      <c r="Q85" s="559"/>
      <c r="R85" s="559"/>
      <c r="S85" s="559"/>
      <c r="T85" s="559"/>
      <c r="U85" s="559"/>
      <c r="V85" s="559"/>
      <c r="W85" s="559"/>
      <c r="X85" s="559"/>
      <c r="Y85" s="559"/>
      <c r="Z85" s="559"/>
      <c r="AA85" s="559"/>
      <c r="AB85" s="559"/>
      <c r="AC85" s="560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</row>
    <row r="86" spans="1:60" s="135" customFormat="1" ht="12">
      <c r="A86" s="570"/>
      <c r="B86" s="126" t="s">
        <v>118</v>
      </c>
      <c r="C86" s="127">
        <f>'[8]2a_mell '!C86</f>
        <v>0</v>
      </c>
      <c r="D86" s="127">
        <f>'[8]2a_mell '!D86</f>
        <v>0</v>
      </c>
      <c r="E86" s="127">
        <f>'[8]2a_mell '!E86</f>
        <v>0</v>
      </c>
      <c r="F86" s="127">
        <f>'[8]2a_mell '!F86</f>
        <v>0</v>
      </c>
      <c r="G86" s="127">
        <f>'[8]2a_mell '!G86</f>
        <v>0</v>
      </c>
      <c r="H86" s="127">
        <f>'[8]2a_mell '!H86</f>
        <v>0</v>
      </c>
      <c r="I86" s="127">
        <f>'[8]2a_mell '!I86</f>
        <v>0</v>
      </c>
      <c r="J86" s="127">
        <f>'[8]2a_mell '!J86</f>
        <v>0</v>
      </c>
      <c r="K86" s="127">
        <f>'[8]2a_mell '!K86</f>
        <v>0</v>
      </c>
      <c r="L86" s="127">
        <f>'[8]2a_mell '!L86</f>
        <v>0</v>
      </c>
      <c r="M86" s="127">
        <f>'[8]2a_mell '!M86</f>
        <v>0</v>
      </c>
      <c r="N86" s="127">
        <f>'[8]2a_mell '!N86</f>
        <v>0</v>
      </c>
      <c r="O86" s="127">
        <f>'[8]2a_mell '!O86</f>
        <v>0</v>
      </c>
      <c r="P86" s="127">
        <f>'[8]2a_mell '!P86</f>
        <v>0</v>
      </c>
      <c r="Q86" s="127">
        <f>'[8]2a_mell '!Q86</f>
        <v>0</v>
      </c>
      <c r="R86" s="127">
        <f>'[8]2a_mell '!R86</f>
        <v>0</v>
      </c>
      <c r="S86" s="127">
        <f>'[8]2a_mell '!S86</f>
        <v>0</v>
      </c>
      <c r="T86" s="127">
        <f>'[8]2a_mell '!T86</f>
        <v>0</v>
      </c>
      <c r="U86" s="127">
        <f>'[8]2a_mell '!U86</f>
        <v>0</v>
      </c>
      <c r="V86" s="127">
        <f>'[8]2a_mell '!V86</f>
        <v>0</v>
      </c>
      <c r="W86" s="127">
        <f>'[8]2a_mell '!W86</f>
        <v>0</v>
      </c>
      <c r="X86" s="127">
        <f>'[8]2a_mell '!X86</f>
        <v>0</v>
      </c>
      <c r="Y86" s="127">
        <f>'[8]2a_mell '!Y86</f>
        <v>0</v>
      </c>
      <c r="Z86" s="127">
        <f>'[8]2a_mell '!Z86</f>
        <v>0</v>
      </c>
      <c r="AA86" s="127">
        <f>'[8]2a_mell '!AA86</f>
        <v>0</v>
      </c>
      <c r="AB86" s="127">
        <f>'[8]2a_mell '!AB86</f>
        <v>0</v>
      </c>
      <c r="AC86" s="128">
        <f>'[8]2a_mell '!AC86</f>
        <v>0</v>
      </c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</row>
    <row r="87" spans="1:60" s="135" customFormat="1" ht="12">
      <c r="A87" s="571"/>
      <c r="B87" s="126" t="s">
        <v>119</v>
      </c>
      <c r="C87" s="127">
        <f>'[8]2a_mell '!C87</f>
        <v>0</v>
      </c>
      <c r="D87" s="127">
        <f>'[8]2a_mell '!D87</f>
        <v>0</v>
      </c>
      <c r="E87" s="127">
        <f>'[8]2a_mell '!E87</f>
        <v>0</v>
      </c>
      <c r="F87" s="127">
        <f>'[8]2a_mell '!F87</f>
        <v>0</v>
      </c>
      <c r="G87" s="127">
        <f>'[8]2a_mell '!G87</f>
        <v>0</v>
      </c>
      <c r="H87" s="127">
        <f>'[8]2a_mell '!H87</f>
        <v>0</v>
      </c>
      <c r="I87" s="127">
        <f>'[8]2a_mell '!I87</f>
        <v>0</v>
      </c>
      <c r="J87" s="127">
        <f>'[8]2a_mell '!J87</f>
        <v>0</v>
      </c>
      <c r="K87" s="127">
        <f>'[8]2a_mell '!K87</f>
        <v>0</v>
      </c>
      <c r="L87" s="127">
        <f>'[8]2a_mell '!L87</f>
        <v>0</v>
      </c>
      <c r="M87" s="127">
        <f>'[8]2a_mell '!M87</f>
        <v>0</v>
      </c>
      <c r="N87" s="127">
        <f>'[8]2a_mell '!N87</f>
        <v>0</v>
      </c>
      <c r="O87" s="127">
        <f>'[8]2a_mell '!O87</f>
        <v>0</v>
      </c>
      <c r="P87" s="127">
        <f>'[8]2a_mell '!P87</f>
        <v>0</v>
      </c>
      <c r="Q87" s="127">
        <f>'[8]2a_mell '!Q87</f>
        <v>0</v>
      </c>
      <c r="R87" s="127">
        <f>'[8]2a_mell '!R87</f>
        <v>0</v>
      </c>
      <c r="S87" s="127">
        <f>'[8]2a_mell '!S87</f>
        <v>0</v>
      </c>
      <c r="T87" s="127">
        <f>'[8]2a_mell '!T87</f>
        <v>0</v>
      </c>
      <c r="U87" s="127">
        <f>'[8]2a_mell '!U87</f>
        <v>0</v>
      </c>
      <c r="V87" s="127">
        <f>'[8]2a_mell '!V87</f>
        <v>0</v>
      </c>
      <c r="W87" s="127">
        <f>'[8]2a_mell '!W87</f>
        <v>0</v>
      </c>
      <c r="X87" s="127">
        <f>'[8]2a_mell '!X87</f>
        <v>0</v>
      </c>
      <c r="Y87" s="127">
        <f>'[8]2a_mell '!Y87</f>
        <v>0</v>
      </c>
      <c r="Z87" s="127">
        <f>'[8]2a_mell '!Z87</f>
        <v>0</v>
      </c>
      <c r="AA87" s="127">
        <f>'[8]2a_mell '!AA87</f>
        <v>0</v>
      </c>
      <c r="AB87" s="127">
        <f>'[8]2a_mell '!AB87</f>
        <v>0</v>
      </c>
      <c r="AC87" s="128">
        <f>'[8]2a_mell '!AC87</f>
        <v>0</v>
      </c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</row>
    <row r="88" spans="1:60" s="135" customFormat="1" ht="12">
      <c r="A88" s="572"/>
      <c r="B88" s="132" t="s">
        <v>120</v>
      </c>
      <c r="C88" s="424">
        <f>'[8]2a_mell '!C88</f>
        <v>0</v>
      </c>
      <c r="D88" s="424">
        <f>'[8]2a_mell '!D88</f>
        <v>0</v>
      </c>
      <c r="E88" s="424">
        <f>'[8]2a_mell '!E88</f>
        <v>0</v>
      </c>
      <c r="F88" s="424">
        <f>'[8]2a_mell '!F88</f>
        <v>0</v>
      </c>
      <c r="G88" s="424">
        <f>'[8]2a_mell '!G88</f>
        <v>0</v>
      </c>
      <c r="H88" s="424">
        <f>'[8]2a_mell '!H88</f>
        <v>0</v>
      </c>
      <c r="I88" s="424">
        <f>'[8]2a_mell '!I88</f>
        <v>0</v>
      </c>
      <c r="J88" s="424">
        <f>'[8]2a_mell '!J88</f>
        <v>0</v>
      </c>
      <c r="K88" s="424">
        <f>'[8]2a_mell '!K88</f>
        <v>0</v>
      </c>
      <c r="L88" s="424">
        <f>'[8]2a_mell '!L88</f>
        <v>0</v>
      </c>
      <c r="M88" s="424">
        <f>'[8]2a_mell '!M88</f>
        <v>0</v>
      </c>
      <c r="N88" s="424">
        <f>'[8]2a_mell '!N88</f>
        <v>0</v>
      </c>
      <c r="O88" s="424">
        <f>'[8]2a_mell '!O88</f>
        <v>0</v>
      </c>
      <c r="P88" s="424">
        <f>'[8]2a_mell '!P88</f>
        <v>0</v>
      </c>
      <c r="Q88" s="424">
        <f>'[8]2a_mell '!Q88</f>
        <v>0</v>
      </c>
      <c r="R88" s="424">
        <f>'[8]2a_mell '!R88</f>
        <v>0</v>
      </c>
      <c r="S88" s="424">
        <f>'[8]2a_mell '!S88</f>
        <v>0</v>
      </c>
      <c r="T88" s="424">
        <f>'[8]2a_mell '!T88</f>
        <v>0</v>
      </c>
      <c r="U88" s="424">
        <f>'[8]2a_mell '!U88</f>
        <v>0</v>
      </c>
      <c r="V88" s="424">
        <f>'[8]2a_mell '!V88</f>
        <v>0</v>
      </c>
      <c r="W88" s="424">
        <f>'[8]2a_mell '!W88</f>
        <v>0</v>
      </c>
      <c r="X88" s="424">
        <f>'[8]2a_mell '!X88</f>
        <v>0</v>
      </c>
      <c r="Y88" s="424">
        <f>'[8]2a_mell '!Y88</f>
        <v>0</v>
      </c>
      <c r="Z88" s="424">
        <f>'[8]2a_mell '!Z88</f>
        <v>0</v>
      </c>
      <c r="AA88" s="424">
        <f>'[8]2a_mell '!AA88</f>
        <v>0</v>
      </c>
      <c r="AB88" s="424">
        <f>'[8]2a_mell '!AB88</f>
        <v>0</v>
      </c>
      <c r="AC88" s="424">
        <f>'[8]2a_mell '!AC88</f>
        <v>0</v>
      </c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</row>
    <row r="89" spans="1:60" s="144" customFormat="1" ht="21" customHeight="1">
      <c r="A89" s="121" t="s">
        <v>71</v>
      </c>
      <c r="B89" s="573" t="s">
        <v>121</v>
      </c>
      <c r="C89" s="574"/>
      <c r="D89" s="574"/>
      <c r="E89" s="574"/>
      <c r="F89" s="574"/>
      <c r="G89" s="574"/>
      <c r="H89" s="574"/>
      <c r="I89" s="574"/>
      <c r="J89" s="574"/>
      <c r="K89" s="574"/>
      <c r="L89" s="574"/>
      <c r="M89" s="574"/>
      <c r="N89" s="574"/>
      <c r="O89" s="574"/>
      <c r="P89" s="574"/>
      <c r="Q89" s="574"/>
      <c r="R89" s="574"/>
      <c r="S89" s="574"/>
      <c r="T89" s="574"/>
      <c r="U89" s="574"/>
      <c r="V89" s="574"/>
      <c r="W89" s="574"/>
      <c r="X89" s="574"/>
      <c r="Y89" s="574"/>
      <c r="Z89" s="574"/>
      <c r="AA89" s="574"/>
      <c r="AB89" s="574"/>
      <c r="AC89" s="575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</row>
    <row r="90" spans="1:60" s="120" customFormat="1" ht="11.25" customHeight="1">
      <c r="A90" s="576"/>
      <c r="B90" s="166" t="s">
        <v>122</v>
      </c>
      <c r="C90" s="127">
        <f>'[8]2a_mell '!C90</f>
        <v>0</v>
      </c>
      <c r="D90" s="127">
        <f>'[8]2a_mell '!D90</f>
        <v>0</v>
      </c>
      <c r="E90" s="127">
        <f>'[8]2a_mell '!E90</f>
        <v>0</v>
      </c>
      <c r="F90" s="127">
        <f>'[8]2a_mell '!F90</f>
        <v>0</v>
      </c>
      <c r="G90" s="127">
        <f>'[8]2a_mell '!G90</f>
        <v>0</v>
      </c>
      <c r="H90" s="127">
        <f>'[8]2a_mell '!H90</f>
        <v>0</v>
      </c>
      <c r="I90" s="127">
        <f>'[8]2a_mell '!I90</f>
        <v>0</v>
      </c>
      <c r="J90" s="127">
        <f>'[8]2a_mell '!J90</f>
        <v>0</v>
      </c>
      <c r="K90" s="127">
        <f>'[8]2a_mell '!K90</f>
        <v>0</v>
      </c>
      <c r="L90" s="127">
        <f>'[8]2a_mell '!L90</f>
        <v>0</v>
      </c>
      <c r="M90" s="127">
        <f>'[8]2a_mell '!M90</f>
        <v>0</v>
      </c>
      <c r="N90" s="127">
        <f>'[8]2a_mell '!N90</f>
        <v>0</v>
      </c>
      <c r="O90" s="127">
        <f>'[8]2a_mell '!O90</f>
        <v>0</v>
      </c>
      <c r="P90" s="127">
        <f>'[8]2a_mell '!P90</f>
        <v>0</v>
      </c>
      <c r="Q90" s="127">
        <f>'[8]2a_mell '!Q90</f>
        <v>0</v>
      </c>
      <c r="R90" s="127">
        <f>'[8]2a_mell '!R90</f>
        <v>0</v>
      </c>
      <c r="S90" s="127">
        <f>'[8]2a_mell '!S90</f>
        <v>0</v>
      </c>
      <c r="T90" s="127">
        <f>'[8]2a_mell '!T90</f>
        <v>0</v>
      </c>
      <c r="U90" s="127">
        <f>'[8]2a_mell '!U90</f>
        <v>0</v>
      </c>
      <c r="V90" s="127">
        <f>'[8]2a_mell '!V90</f>
        <v>0</v>
      </c>
      <c r="W90" s="127">
        <f>'[8]2a_mell '!W90</f>
        <v>0</v>
      </c>
      <c r="X90" s="127">
        <f>'[8]2a_mell '!X90</f>
        <v>0</v>
      </c>
      <c r="Y90" s="127">
        <f>'[8]2a_mell '!Y90</f>
        <v>0</v>
      </c>
      <c r="Z90" s="127">
        <f>'[8]2a_mell '!Z90</f>
        <v>0</v>
      </c>
      <c r="AA90" s="127">
        <f>'[8]2a_mell '!AA90</f>
        <v>0</v>
      </c>
      <c r="AB90" s="127">
        <f>'[8]2a_mell '!AB90</f>
        <v>0</v>
      </c>
      <c r="AC90" s="127">
        <f>'[8]2a_mell '!AC90</f>
        <v>0</v>
      </c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</row>
    <row r="91" spans="1:60" s="120" customFormat="1" ht="12">
      <c r="A91" s="577"/>
      <c r="B91" s="166" t="s">
        <v>123</v>
      </c>
      <c r="C91" s="127">
        <f>'[8]2a_mell '!C91</f>
        <v>0</v>
      </c>
      <c r="D91" s="127">
        <f>'[8]2a_mell '!D91</f>
        <v>0</v>
      </c>
      <c r="E91" s="127">
        <f>'[8]2a_mell '!E91</f>
        <v>0</v>
      </c>
      <c r="F91" s="127">
        <f>'[8]2a_mell '!F91</f>
        <v>0</v>
      </c>
      <c r="G91" s="127">
        <f>'[8]2a_mell '!G91</f>
        <v>0</v>
      </c>
      <c r="H91" s="127">
        <f>'[8]2a_mell '!H91</f>
        <v>0</v>
      </c>
      <c r="I91" s="127">
        <f>'[8]2a_mell '!I91</f>
        <v>0</v>
      </c>
      <c r="J91" s="127">
        <f>'[8]2a_mell '!J91</f>
        <v>0</v>
      </c>
      <c r="K91" s="127">
        <f>'[8]2a_mell '!K91</f>
        <v>0</v>
      </c>
      <c r="L91" s="127">
        <f>'[8]2a_mell '!L91</f>
        <v>0</v>
      </c>
      <c r="M91" s="127">
        <f>'[8]2a_mell '!M91</f>
        <v>0</v>
      </c>
      <c r="N91" s="127">
        <f>'[8]2a_mell '!N91</f>
        <v>0</v>
      </c>
      <c r="O91" s="127">
        <f>'[8]2a_mell '!O91</f>
        <v>0</v>
      </c>
      <c r="P91" s="127">
        <f>'[8]2a_mell '!P91</f>
        <v>0</v>
      </c>
      <c r="Q91" s="127">
        <f>'[8]2a_mell '!Q91</f>
        <v>0</v>
      </c>
      <c r="R91" s="127">
        <f>'[8]2a_mell '!R91</f>
        <v>0</v>
      </c>
      <c r="S91" s="127">
        <f>'[8]2a_mell '!S91</f>
        <v>0</v>
      </c>
      <c r="T91" s="127">
        <f>'[8]2a_mell '!T91</f>
        <v>0</v>
      </c>
      <c r="U91" s="127">
        <f>'[8]2a_mell '!U91</f>
        <v>0</v>
      </c>
      <c r="V91" s="127">
        <f>'[8]2a_mell '!V91</f>
        <v>0</v>
      </c>
      <c r="W91" s="127">
        <f>'[8]2a_mell '!W91</f>
        <v>0</v>
      </c>
      <c r="X91" s="127">
        <f>'[8]2a_mell '!X91</f>
        <v>0</v>
      </c>
      <c r="Y91" s="127">
        <f>'[8]2a_mell '!Y91</f>
        <v>0</v>
      </c>
      <c r="Z91" s="127">
        <f>'[8]2a_mell '!Z91</f>
        <v>0</v>
      </c>
      <c r="AA91" s="127">
        <f>'[8]2a_mell '!AA91</f>
        <v>0</v>
      </c>
      <c r="AB91" s="127">
        <f>'[8]2a_mell '!AB91</f>
        <v>0</v>
      </c>
      <c r="AC91" s="127">
        <f>'[8]2a_mell '!AC91</f>
        <v>0</v>
      </c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</row>
    <row r="92" spans="1:60" s="135" customFormat="1" ht="24">
      <c r="A92" s="578"/>
      <c r="B92" s="167" t="s">
        <v>124</v>
      </c>
      <c r="C92" s="424">
        <f>'[8]2a_mell '!C92</f>
        <v>0</v>
      </c>
      <c r="D92" s="424">
        <f>'[8]2a_mell '!D92</f>
        <v>0</v>
      </c>
      <c r="E92" s="424">
        <f>'[8]2a_mell '!E92</f>
        <v>0</v>
      </c>
      <c r="F92" s="424">
        <f>'[8]2a_mell '!F92</f>
        <v>0</v>
      </c>
      <c r="G92" s="424">
        <f>'[8]2a_mell '!G92</f>
        <v>0</v>
      </c>
      <c r="H92" s="424">
        <f>'[8]2a_mell '!H92</f>
        <v>0</v>
      </c>
      <c r="I92" s="424">
        <f>'[8]2a_mell '!I92</f>
        <v>0</v>
      </c>
      <c r="J92" s="424">
        <f>'[8]2a_mell '!J92</f>
        <v>0</v>
      </c>
      <c r="K92" s="424">
        <f>'[8]2a_mell '!K92</f>
        <v>0</v>
      </c>
      <c r="L92" s="424">
        <f>'[8]2a_mell '!L92</f>
        <v>0</v>
      </c>
      <c r="M92" s="424">
        <f>'[8]2a_mell '!M92</f>
        <v>0</v>
      </c>
      <c r="N92" s="424">
        <f>'[8]2a_mell '!N92</f>
        <v>0</v>
      </c>
      <c r="O92" s="424">
        <f>'[8]2a_mell '!O92</f>
        <v>0</v>
      </c>
      <c r="P92" s="424">
        <f>'[8]2a_mell '!P92</f>
        <v>0</v>
      </c>
      <c r="Q92" s="424">
        <f>'[8]2a_mell '!Q92</f>
        <v>0</v>
      </c>
      <c r="R92" s="424">
        <f>'[8]2a_mell '!R92</f>
        <v>0</v>
      </c>
      <c r="S92" s="424">
        <f>'[8]2a_mell '!S92</f>
        <v>0</v>
      </c>
      <c r="T92" s="424">
        <f>'[8]2a_mell '!T92</f>
        <v>0</v>
      </c>
      <c r="U92" s="424">
        <f>'[8]2a_mell '!U92</f>
        <v>0</v>
      </c>
      <c r="V92" s="424">
        <f>'[8]2a_mell '!V92</f>
        <v>0</v>
      </c>
      <c r="W92" s="424">
        <f>'[8]2a_mell '!W92</f>
        <v>0</v>
      </c>
      <c r="X92" s="424">
        <f>'[8]2a_mell '!X92</f>
        <v>0</v>
      </c>
      <c r="Y92" s="424">
        <f>'[8]2a_mell '!Y92</f>
        <v>0</v>
      </c>
      <c r="Z92" s="424">
        <f>'[8]2a_mell '!Z92</f>
        <v>0</v>
      </c>
      <c r="AA92" s="424">
        <f>'[8]2a_mell '!AA92</f>
        <v>0</v>
      </c>
      <c r="AB92" s="424">
        <f>'[8]2a_mell '!AB92</f>
        <v>0</v>
      </c>
      <c r="AC92" s="424">
        <f>'[8]2a_mell '!AC92</f>
        <v>0</v>
      </c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</row>
    <row r="93" spans="1:60" s="109" customFormat="1" ht="12" customHeight="1">
      <c r="A93" s="121" t="s">
        <v>76</v>
      </c>
      <c r="B93" s="558" t="s">
        <v>4</v>
      </c>
      <c r="C93" s="559"/>
      <c r="D93" s="559"/>
      <c r="E93" s="559"/>
      <c r="F93" s="559"/>
      <c r="G93" s="559"/>
      <c r="H93" s="559"/>
      <c r="I93" s="559"/>
      <c r="J93" s="559"/>
      <c r="K93" s="559"/>
      <c r="L93" s="559"/>
      <c r="M93" s="559"/>
      <c r="N93" s="559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60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</row>
    <row r="94" spans="1:60" s="109" customFormat="1" ht="12">
      <c r="A94" s="561"/>
      <c r="B94" s="126" t="s">
        <v>125</v>
      </c>
      <c r="C94" s="127">
        <f>'[8]2a_mell '!C94</f>
        <v>0</v>
      </c>
      <c r="D94" s="127">
        <f>'[8]2a_mell '!D94</f>
        <v>0</v>
      </c>
      <c r="E94" s="127">
        <f>'[8]2a_mell '!E94</f>
        <v>0</v>
      </c>
      <c r="F94" s="127">
        <f>'[8]2a_mell '!F94</f>
        <v>0</v>
      </c>
      <c r="G94" s="127">
        <f>'[8]2a_mell '!G94</f>
        <v>0</v>
      </c>
      <c r="H94" s="127">
        <f>'[8]2a_mell '!H94</f>
        <v>0</v>
      </c>
      <c r="I94" s="127">
        <f>'[8]2a_mell '!I94</f>
        <v>0</v>
      </c>
      <c r="J94" s="127">
        <f>'[8]2a_mell '!J94</f>
        <v>0</v>
      </c>
      <c r="K94" s="127">
        <f>'[8]2a_mell '!K94</f>
        <v>0</v>
      </c>
      <c r="L94" s="127">
        <f>'[8]2a_mell '!L94</f>
        <v>0</v>
      </c>
      <c r="M94" s="127">
        <f>'[8]2a_mell '!M94</f>
        <v>0</v>
      </c>
      <c r="N94" s="127">
        <f>'[8]2a_mell '!N94</f>
        <v>0</v>
      </c>
      <c r="O94" s="127">
        <f>'[8]2a_mell '!O94</f>
        <v>0</v>
      </c>
      <c r="P94" s="127">
        <f>'[8]2a_mell '!P94</f>
        <v>0</v>
      </c>
      <c r="Q94" s="127">
        <f>'[8]2a_mell '!Q94</f>
        <v>0</v>
      </c>
      <c r="R94" s="127">
        <f>'[8]2a_mell '!R94</f>
        <v>0</v>
      </c>
      <c r="S94" s="127">
        <f>'[8]2a_mell '!S94</f>
        <v>0</v>
      </c>
      <c r="T94" s="127">
        <f>'[8]2a_mell '!T94</f>
        <v>0</v>
      </c>
      <c r="U94" s="127">
        <f>'[8]2a_mell '!U94</f>
        <v>0</v>
      </c>
      <c r="V94" s="127">
        <f>'[8]2a_mell '!V94</f>
        <v>0</v>
      </c>
      <c r="W94" s="127">
        <f>'[8]2a_mell '!W94</f>
        <v>0</v>
      </c>
      <c r="X94" s="127">
        <f>'[8]2a_mell '!X94</f>
        <v>0</v>
      </c>
      <c r="Y94" s="127">
        <f>'[8]2a_mell '!Y94</f>
        <v>0</v>
      </c>
      <c r="Z94" s="127">
        <f>'[8]2a_mell '!Z94</f>
        <v>0</v>
      </c>
      <c r="AA94" s="127">
        <f>'[8]2a_mell '!AA94</f>
        <v>0</v>
      </c>
      <c r="AB94" s="127">
        <f>'[8]2a_mell '!AB94</f>
        <v>0</v>
      </c>
      <c r="AC94" s="128">
        <f>'[8]2a_mell '!AC94</f>
        <v>0</v>
      </c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</row>
    <row r="95" spans="1:60" s="109" customFormat="1" ht="12">
      <c r="A95" s="562"/>
      <c r="B95" s="126" t="s">
        <v>126</v>
      </c>
      <c r="C95" s="127">
        <f>'[8]2a_mell '!C95</f>
        <v>0</v>
      </c>
      <c r="D95" s="127">
        <f>'[8]2a_mell '!D95</f>
        <v>0</v>
      </c>
      <c r="E95" s="127">
        <f>'[8]2a_mell '!E95</f>
        <v>0</v>
      </c>
      <c r="F95" s="127">
        <f>'[8]2a_mell '!F95</f>
        <v>0</v>
      </c>
      <c r="G95" s="127">
        <f>'[8]2a_mell '!G95</f>
        <v>0</v>
      </c>
      <c r="H95" s="127">
        <f>'[8]2a_mell '!H95</f>
        <v>190297</v>
      </c>
      <c r="I95" s="127">
        <f>'[8]2a_mell '!I95</f>
        <v>0</v>
      </c>
      <c r="J95" s="127">
        <f>'[8]2a_mell '!J95</f>
        <v>0</v>
      </c>
      <c r="K95" s="127">
        <f>'[8]2a_mell '!K95</f>
        <v>0</v>
      </c>
      <c r="L95" s="127">
        <f>'[8]2a_mell '!L95</f>
        <v>0</v>
      </c>
      <c r="M95" s="127">
        <f>'[8]2a_mell '!M95</f>
        <v>0</v>
      </c>
      <c r="N95" s="127">
        <f>'[8]2a_mell '!N95</f>
        <v>0</v>
      </c>
      <c r="O95" s="127">
        <f>'[8]2a_mell '!O95</f>
        <v>0</v>
      </c>
      <c r="P95" s="127">
        <f>'[8]2a_mell '!P95</f>
        <v>0</v>
      </c>
      <c r="Q95" s="127">
        <f>'[8]2a_mell '!Q95</f>
        <v>0</v>
      </c>
      <c r="R95" s="127">
        <f>'[8]2a_mell '!R95</f>
        <v>0</v>
      </c>
      <c r="S95" s="127">
        <f>'[8]2a_mell '!S95</f>
        <v>0</v>
      </c>
      <c r="T95" s="127">
        <f>'[8]2a_mell '!T95</f>
        <v>0</v>
      </c>
      <c r="U95" s="127">
        <f>'[8]2a_mell '!U95</f>
        <v>0</v>
      </c>
      <c r="V95" s="127">
        <f>'[8]2a_mell '!V95</f>
        <v>0</v>
      </c>
      <c r="W95" s="127">
        <f>'[8]2a_mell '!W95</f>
        <v>0</v>
      </c>
      <c r="X95" s="127">
        <f>'[8]2a_mell '!X95</f>
        <v>0</v>
      </c>
      <c r="Y95" s="127">
        <f>'[8]2a_mell '!Y95</f>
        <v>0</v>
      </c>
      <c r="Z95" s="127">
        <f>'[8]2a_mell '!Z95</f>
        <v>0</v>
      </c>
      <c r="AA95" s="127">
        <f>'[8]2a_mell '!AA95</f>
        <v>0</v>
      </c>
      <c r="AB95" s="127">
        <f>'[8]2a_mell '!AB95</f>
        <v>0</v>
      </c>
      <c r="AC95" s="128">
        <f>'[8]2a_mell '!AC95</f>
        <v>190297</v>
      </c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</row>
    <row r="96" spans="1:60" s="135" customFormat="1" ht="12">
      <c r="A96" s="579"/>
      <c r="B96" s="132" t="s">
        <v>84</v>
      </c>
      <c r="C96" s="424">
        <f>'[8]2a_mell '!C96</f>
        <v>0</v>
      </c>
      <c r="D96" s="424">
        <f>'[8]2a_mell '!D96</f>
        <v>0</v>
      </c>
      <c r="E96" s="424">
        <f>'[8]2a_mell '!E96</f>
        <v>0</v>
      </c>
      <c r="F96" s="424">
        <f>'[8]2a_mell '!F96</f>
        <v>0</v>
      </c>
      <c r="G96" s="424">
        <f>'[8]2a_mell '!G96</f>
        <v>0</v>
      </c>
      <c r="H96" s="424">
        <f>'[8]2a_mell '!H96</f>
        <v>190297</v>
      </c>
      <c r="I96" s="424">
        <f>'[8]2a_mell '!I96</f>
        <v>0</v>
      </c>
      <c r="J96" s="424">
        <f>'[8]2a_mell '!J96</f>
        <v>0</v>
      </c>
      <c r="K96" s="424">
        <f>'[8]2a_mell '!K96</f>
        <v>0</v>
      </c>
      <c r="L96" s="424">
        <f>'[8]2a_mell '!L96</f>
        <v>0</v>
      </c>
      <c r="M96" s="424">
        <f>'[8]2a_mell '!M96</f>
        <v>0</v>
      </c>
      <c r="N96" s="424">
        <f>'[8]2a_mell '!N96</f>
        <v>0</v>
      </c>
      <c r="O96" s="424">
        <f>'[8]2a_mell '!O96</f>
        <v>0</v>
      </c>
      <c r="P96" s="424">
        <f>'[8]2a_mell '!P96</f>
        <v>0</v>
      </c>
      <c r="Q96" s="424">
        <f>'[8]2a_mell '!Q96</f>
        <v>0</v>
      </c>
      <c r="R96" s="424">
        <f>'[8]2a_mell '!R96</f>
        <v>0</v>
      </c>
      <c r="S96" s="424">
        <f>'[8]2a_mell '!S96</f>
        <v>0</v>
      </c>
      <c r="T96" s="424">
        <f>'[8]2a_mell '!T96</f>
        <v>0</v>
      </c>
      <c r="U96" s="424">
        <f>'[8]2a_mell '!U96</f>
        <v>0</v>
      </c>
      <c r="V96" s="424">
        <f>'[8]2a_mell '!V96</f>
        <v>0</v>
      </c>
      <c r="W96" s="424">
        <f>'[8]2a_mell '!W96</f>
        <v>0</v>
      </c>
      <c r="X96" s="424">
        <f>'[8]2a_mell '!X96</f>
        <v>0</v>
      </c>
      <c r="Y96" s="424">
        <f>'[8]2a_mell '!Y96</f>
        <v>0</v>
      </c>
      <c r="Z96" s="424">
        <f>'[8]2a_mell '!Z96</f>
        <v>0</v>
      </c>
      <c r="AA96" s="424">
        <f>'[8]2a_mell '!AA96</f>
        <v>0</v>
      </c>
      <c r="AB96" s="424">
        <f>'[8]2a_mell '!AB96</f>
        <v>0</v>
      </c>
      <c r="AC96" s="424">
        <f>'[8]2a_mell '!AC96</f>
        <v>190297</v>
      </c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</row>
    <row r="97" spans="1:60" s="109" customFormat="1" ht="12" customHeight="1">
      <c r="A97" s="121" t="s">
        <v>81</v>
      </c>
      <c r="B97" s="558" t="s">
        <v>127</v>
      </c>
      <c r="C97" s="559"/>
      <c r="D97" s="559"/>
      <c r="E97" s="559"/>
      <c r="F97" s="559"/>
      <c r="G97" s="559"/>
      <c r="H97" s="559"/>
      <c r="I97" s="559"/>
      <c r="J97" s="559"/>
      <c r="K97" s="559"/>
      <c r="L97" s="559"/>
      <c r="M97" s="559"/>
      <c r="N97" s="559"/>
      <c r="O97" s="559"/>
      <c r="P97" s="559"/>
      <c r="Q97" s="559"/>
      <c r="R97" s="559"/>
      <c r="S97" s="559"/>
      <c r="T97" s="559"/>
      <c r="U97" s="559"/>
      <c r="V97" s="559"/>
      <c r="W97" s="559"/>
      <c r="X97" s="559"/>
      <c r="Y97" s="559"/>
      <c r="Z97" s="559"/>
      <c r="AA97" s="559"/>
      <c r="AB97" s="559"/>
      <c r="AC97" s="560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</row>
    <row r="98" spans="1:60" s="109" customFormat="1" ht="12">
      <c r="A98" s="561"/>
      <c r="B98" s="126" t="s">
        <v>128</v>
      </c>
      <c r="C98" s="127">
        <f>'[8]2a_mell '!C98</f>
        <v>0</v>
      </c>
      <c r="D98" s="127">
        <f>'[8]2a_mell '!D98</f>
        <v>0</v>
      </c>
      <c r="E98" s="127">
        <f>'[8]2a_mell '!E98</f>
        <v>0</v>
      </c>
      <c r="F98" s="127">
        <f>'[8]2a_mell '!F98</f>
        <v>0</v>
      </c>
      <c r="G98" s="127">
        <f>'[8]2a_mell '!G98</f>
        <v>0</v>
      </c>
      <c r="H98" s="127">
        <f>'[8]2a_mell '!H98</f>
        <v>149.29999999999927</v>
      </c>
      <c r="I98" s="127">
        <f>'[8]2a_mell '!I98</f>
        <v>0</v>
      </c>
      <c r="J98" s="127">
        <f>'[8]2a_mell '!J98</f>
        <v>0</v>
      </c>
      <c r="K98" s="127">
        <f>'[8]2a_mell '!K98</f>
        <v>0</v>
      </c>
      <c r="L98" s="127">
        <f>'[8]2a_mell '!L98</f>
        <v>0</v>
      </c>
      <c r="M98" s="127">
        <f>'[8]2a_mell '!M98</f>
        <v>0</v>
      </c>
      <c r="N98" s="127">
        <f>'[8]2a_mell '!N98</f>
        <v>0</v>
      </c>
      <c r="O98" s="127">
        <f>'[8]2a_mell '!O98</f>
        <v>0</v>
      </c>
      <c r="P98" s="127">
        <f>'[8]2a_mell '!P98</f>
        <v>0</v>
      </c>
      <c r="Q98" s="127">
        <f>'[8]2a_mell '!Q98</f>
        <v>0</v>
      </c>
      <c r="R98" s="127">
        <f>'[8]2a_mell '!R98</f>
        <v>0</v>
      </c>
      <c r="S98" s="127">
        <f>'[8]2a_mell '!S98</f>
        <v>0</v>
      </c>
      <c r="T98" s="127">
        <f>'[8]2a_mell '!T98</f>
        <v>0</v>
      </c>
      <c r="U98" s="127">
        <f>'[8]2a_mell '!U98</f>
        <v>0</v>
      </c>
      <c r="V98" s="127">
        <f>'[8]2a_mell '!V98</f>
        <v>0</v>
      </c>
      <c r="W98" s="127">
        <f>'[8]2a_mell '!W98</f>
        <v>0</v>
      </c>
      <c r="X98" s="127">
        <f>'[8]2a_mell '!X98</f>
        <v>0</v>
      </c>
      <c r="Y98" s="127">
        <f>'[8]2a_mell '!Y98</f>
        <v>0</v>
      </c>
      <c r="Z98" s="127">
        <f>'[8]2a_mell '!Z98</f>
        <v>0</v>
      </c>
      <c r="AA98" s="127">
        <f>'[8]2a_mell '!AA98</f>
        <v>0</v>
      </c>
      <c r="AB98" s="127">
        <f>'[8]2a_mell '!AB98</f>
        <v>0</v>
      </c>
      <c r="AC98" s="128">
        <f>'[8]2a_mell '!AC98</f>
        <v>149.29999999999927</v>
      </c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</row>
    <row r="99" spans="1:60" s="109" customFormat="1" ht="12">
      <c r="A99" s="562"/>
      <c r="B99" s="126" t="s">
        <v>129</v>
      </c>
      <c r="C99" s="127">
        <f>'[8]2a_mell '!C99</f>
        <v>0</v>
      </c>
      <c r="D99" s="127">
        <f>'[8]2a_mell '!D99</f>
        <v>0</v>
      </c>
      <c r="E99" s="127">
        <f>'[8]2a_mell '!E99</f>
        <v>0</v>
      </c>
      <c r="F99" s="127">
        <f>'[8]2a_mell '!F99</f>
        <v>0</v>
      </c>
      <c r="G99" s="127">
        <f>'[8]2a_mell '!G99</f>
        <v>0</v>
      </c>
      <c r="H99" s="127">
        <f>'[8]2a_mell '!H99</f>
        <v>0</v>
      </c>
      <c r="I99" s="127">
        <f>'[8]2a_mell '!I99</f>
        <v>0</v>
      </c>
      <c r="J99" s="127">
        <f>'[8]2a_mell '!J99</f>
        <v>0</v>
      </c>
      <c r="K99" s="127">
        <f>'[8]2a_mell '!K99</f>
        <v>0</v>
      </c>
      <c r="L99" s="127">
        <f>'[8]2a_mell '!L99</f>
        <v>0</v>
      </c>
      <c r="M99" s="127">
        <f>'[8]2a_mell '!M99</f>
        <v>0</v>
      </c>
      <c r="N99" s="127">
        <f>'[8]2a_mell '!N99</f>
        <v>0</v>
      </c>
      <c r="O99" s="127">
        <f>'[8]2a_mell '!O99</f>
        <v>0</v>
      </c>
      <c r="P99" s="127">
        <f>'[8]2a_mell '!P99</f>
        <v>0</v>
      </c>
      <c r="Q99" s="127">
        <f>'[8]2a_mell '!Q99</f>
        <v>0</v>
      </c>
      <c r="R99" s="127">
        <f>'[8]2a_mell '!R99</f>
        <v>0</v>
      </c>
      <c r="S99" s="127">
        <f>'[8]2a_mell '!S99</f>
        <v>0</v>
      </c>
      <c r="T99" s="127">
        <f>'[8]2a_mell '!T99</f>
        <v>0</v>
      </c>
      <c r="U99" s="127">
        <f>'[8]2a_mell '!U99</f>
        <v>0</v>
      </c>
      <c r="V99" s="127">
        <f>'[8]2a_mell '!V99</f>
        <v>0</v>
      </c>
      <c r="W99" s="127">
        <f>'[8]2a_mell '!W99</f>
        <v>0</v>
      </c>
      <c r="X99" s="127">
        <f>'[8]2a_mell '!X99</f>
        <v>0</v>
      </c>
      <c r="Y99" s="127">
        <f>'[8]2a_mell '!Y99</f>
        <v>0</v>
      </c>
      <c r="Z99" s="127">
        <f>'[8]2a_mell '!Z99</f>
        <v>0</v>
      </c>
      <c r="AA99" s="127">
        <f>'[8]2a_mell '!AA99</f>
        <v>0</v>
      </c>
      <c r="AB99" s="127">
        <f>'[8]2a_mell '!AB99</f>
        <v>0</v>
      </c>
      <c r="AC99" s="128">
        <f>'[8]2a_mell '!AC99</f>
        <v>0</v>
      </c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</row>
    <row r="100" spans="1:60" s="135" customFormat="1" ht="12.75" thickBot="1">
      <c r="A100" s="563"/>
      <c r="B100" s="147" t="s">
        <v>130</v>
      </c>
      <c r="C100" s="424">
        <f>'[8]2a_mell '!C100</f>
        <v>0</v>
      </c>
      <c r="D100" s="424">
        <f>'[8]2a_mell '!D100</f>
        <v>0</v>
      </c>
      <c r="E100" s="424">
        <f>'[8]2a_mell '!E100</f>
        <v>0</v>
      </c>
      <c r="F100" s="424">
        <f>'[8]2a_mell '!F100</f>
        <v>0</v>
      </c>
      <c r="G100" s="424">
        <f>'[8]2a_mell '!G100</f>
        <v>0</v>
      </c>
      <c r="H100" s="424">
        <f>'[8]2a_mell '!H100</f>
        <v>149.29999999999927</v>
      </c>
      <c r="I100" s="424">
        <f>'[8]2a_mell '!I100</f>
        <v>0</v>
      </c>
      <c r="J100" s="424">
        <f>'[8]2a_mell '!J100</f>
        <v>0</v>
      </c>
      <c r="K100" s="424">
        <f>'[8]2a_mell '!K100</f>
        <v>0</v>
      </c>
      <c r="L100" s="424">
        <f>'[8]2a_mell '!L100</f>
        <v>0</v>
      </c>
      <c r="M100" s="424">
        <f>'[8]2a_mell '!M100</f>
        <v>0</v>
      </c>
      <c r="N100" s="424">
        <f>'[8]2a_mell '!N100</f>
        <v>0</v>
      </c>
      <c r="O100" s="424">
        <f>'[8]2a_mell '!O100</f>
        <v>0</v>
      </c>
      <c r="P100" s="424">
        <f>'[8]2a_mell '!P100</f>
        <v>0</v>
      </c>
      <c r="Q100" s="424">
        <f>'[8]2a_mell '!Q100</f>
        <v>0</v>
      </c>
      <c r="R100" s="424">
        <f>'[8]2a_mell '!R100</f>
        <v>0</v>
      </c>
      <c r="S100" s="424">
        <f>'[8]2a_mell '!S100</f>
        <v>0</v>
      </c>
      <c r="T100" s="424">
        <f>'[8]2a_mell '!T100</f>
        <v>0</v>
      </c>
      <c r="U100" s="424">
        <f>'[8]2a_mell '!U100</f>
        <v>0</v>
      </c>
      <c r="V100" s="424">
        <f>'[8]2a_mell '!V100</f>
        <v>0</v>
      </c>
      <c r="W100" s="424">
        <f>'[8]2a_mell '!W100</f>
        <v>0</v>
      </c>
      <c r="X100" s="424">
        <f>'[8]2a_mell '!X100</f>
        <v>0</v>
      </c>
      <c r="Y100" s="424">
        <f>'[8]2a_mell '!Y100</f>
        <v>0</v>
      </c>
      <c r="Z100" s="424">
        <f>'[8]2a_mell '!Z100</f>
        <v>0</v>
      </c>
      <c r="AA100" s="424">
        <f>'[8]2a_mell '!AA100</f>
        <v>0</v>
      </c>
      <c r="AB100" s="424">
        <f>'[8]2a_mell '!AB100</f>
        <v>0</v>
      </c>
      <c r="AC100" s="424">
        <f>'[8]2a_mell '!AC100</f>
        <v>149.29999999999927</v>
      </c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</row>
    <row r="101" spans="1:60" s="170" customFormat="1" ht="16.5" thickBot="1">
      <c r="A101" s="564" t="s">
        <v>131</v>
      </c>
      <c r="B101" s="565"/>
      <c r="C101" s="128">
        <f>'[8]2a_mell '!C101</f>
        <v>100</v>
      </c>
      <c r="D101" s="128">
        <f>'[8]2a_mell '!D101</f>
        <v>1370</v>
      </c>
      <c r="E101" s="128">
        <f>'[8]2a_mell '!E101</f>
        <v>0</v>
      </c>
      <c r="F101" s="128">
        <f>'[8]2a_mell '!F101</f>
        <v>23359.319999999996</v>
      </c>
      <c r="G101" s="128">
        <f>'[8]2a_mell '!G101</f>
        <v>240</v>
      </c>
      <c r="H101" s="128">
        <f>'[8]2a_mell '!H101</f>
        <v>338745.73303325474</v>
      </c>
      <c r="I101" s="128">
        <f>'[8]2a_mell '!I101</f>
        <v>0</v>
      </c>
      <c r="J101" s="128">
        <f>'[8]2a_mell '!J101</f>
        <v>13407.49</v>
      </c>
      <c r="K101" s="128">
        <f>'[8]2a_mell '!K101</f>
        <v>156</v>
      </c>
      <c r="L101" s="128">
        <f>'[8]2a_mell '!L101</f>
        <v>10749.6</v>
      </c>
      <c r="M101" s="128">
        <f>'[8]2a_mell '!M101</f>
        <v>0</v>
      </c>
      <c r="N101" s="128">
        <f>'[8]2a_mell '!N101</f>
        <v>0</v>
      </c>
      <c r="O101" s="128">
        <f>'[8]2a_mell '!O101</f>
        <v>0</v>
      </c>
      <c r="P101" s="128">
        <f>'[8]2a_mell '!P101</f>
        <v>8997.930400000001</v>
      </c>
      <c r="Q101" s="128">
        <f>'[8]2a_mell '!Q101</f>
        <v>57</v>
      </c>
      <c r="R101" s="128">
        <f>'[8]2a_mell '!R101</f>
        <v>510.96</v>
      </c>
      <c r="S101" s="128">
        <f>'[8]2a_mell '!S101</f>
        <v>0</v>
      </c>
      <c r="T101" s="128">
        <f>'[8]2a_mell '!T101</f>
        <v>19645</v>
      </c>
      <c r="U101" s="128">
        <f>'[8]2a_mell '!U101</f>
        <v>4009</v>
      </c>
      <c r="V101" s="128">
        <f>'[8]2a_mell '!V101</f>
        <v>1101</v>
      </c>
      <c r="W101" s="128">
        <f>'[8]2a_mell '!W101</f>
        <v>26505.2</v>
      </c>
      <c r="X101" s="128">
        <f>'[8]2a_mell '!X101</f>
        <v>2128.8</v>
      </c>
      <c r="Y101" s="128">
        <f>'[8]2a_mell '!Y101</f>
        <v>6509.28</v>
      </c>
      <c r="Z101" s="128">
        <f>'[8]2a_mell '!Z101</f>
        <v>274</v>
      </c>
      <c r="AA101" s="128">
        <f>'[8]2a_mell '!AA101</f>
        <v>453.6</v>
      </c>
      <c r="AB101" s="128">
        <f>'[8]2a_mell '!AB101</f>
        <v>59627.49901666666</v>
      </c>
      <c r="AC101" s="425">
        <f>'[8]2a_mell '!AC101</f>
        <v>517947.4124499215</v>
      </c>
      <c r="AD101" s="168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</row>
    <row r="102" spans="1:60" s="173" customFormat="1" ht="12" customHeight="1" hidden="1">
      <c r="A102" s="566"/>
      <c r="B102" s="567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</row>
    <row r="103" spans="1:60" s="173" customFormat="1" ht="12" customHeight="1">
      <c r="A103" s="568"/>
      <c r="B103" s="568"/>
      <c r="C103" s="568"/>
      <c r="D103" s="568"/>
      <c r="E103" s="568"/>
      <c r="F103" s="568"/>
      <c r="G103" s="568"/>
      <c r="H103" s="568"/>
      <c r="I103" s="568"/>
      <c r="J103" s="568"/>
      <c r="K103" s="568"/>
      <c r="L103" s="568"/>
      <c r="M103" s="568"/>
      <c r="N103" s="568"/>
      <c r="O103" s="568"/>
      <c r="P103" s="568"/>
      <c r="Q103" s="568"/>
      <c r="R103" s="568"/>
      <c r="S103" s="568"/>
      <c r="T103" s="568"/>
      <c r="U103" s="568"/>
      <c r="V103" s="568"/>
      <c r="W103" s="568"/>
      <c r="X103" s="568"/>
      <c r="Y103" s="568"/>
      <c r="Z103" s="568"/>
      <c r="AA103" s="568"/>
      <c r="AB103" s="568"/>
      <c r="AC103" s="568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</row>
    <row r="104" spans="1:63" s="173" customFormat="1" ht="15.75">
      <c r="A104" s="569"/>
      <c r="B104" s="569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5"/>
      <c r="AD104" s="176"/>
      <c r="AE104" s="177"/>
      <c r="AF104" s="178"/>
      <c r="AG104" s="178"/>
      <c r="AH104" s="178"/>
      <c r="AI104" s="178"/>
      <c r="AJ104" s="178"/>
      <c r="AK104" s="178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/>
      <c r="BI104" s="180"/>
      <c r="BJ104" s="180"/>
      <c r="BK104" s="180"/>
    </row>
    <row r="105" spans="1:63" s="186" customFormat="1" ht="12">
      <c r="A105" s="557"/>
      <c r="B105" s="557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2"/>
      <c r="AD105" s="183"/>
      <c r="AE105" s="183"/>
      <c r="AF105" s="183"/>
      <c r="AG105" s="183"/>
      <c r="AH105" s="183"/>
      <c r="AI105" s="183"/>
      <c r="AJ105" s="183"/>
      <c r="AK105" s="183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5"/>
      <c r="AZ105" s="185"/>
      <c r="BA105" s="185"/>
      <c r="BB105" s="185"/>
      <c r="BC105" s="185"/>
      <c r="BD105" s="185"/>
      <c r="BE105" s="185"/>
      <c r="BF105" s="185"/>
      <c r="BG105" s="185"/>
      <c r="BH105" s="185"/>
      <c r="BI105" s="185"/>
      <c r="BJ105" s="185"/>
      <c r="BK105" s="185"/>
    </row>
    <row r="106" spans="1:37" ht="12.75">
      <c r="A106" s="187"/>
      <c r="B106" s="187"/>
      <c r="C106" s="187"/>
      <c r="D106" s="187"/>
      <c r="E106" s="187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9">
        <f>SUM(C101:AA101)</f>
        <v>458319.91343325475</v>
      </c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</row>
    <row r="107" spans="1:37" ht="12.75">
      <c r="A107" s="187"/>
      <c r="B107" s="187"/>
      <c r="C107" s="187"/>
      <c r="D107" s="187"/>
      <c r="E107" s="187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7"/>
      <c r="AC107" s="187"/>
      <c r="AD107" s="191"/>
      <c r="AE107" s="187"/>
      <c r="AF107" s="187"/>
      <c r="AG107" s="187"/>
      <c r="AH107" s="187"/>
      <c r="AI107" s="187"/>
      <c r="AJ107" s="187"/>
      <c r="AK107" s="187"/>
    </row>
    <row r="108" spans="1:37" ht="12.75">
      <c r="A108" s="187"/>
      <c r="B108" s="187"/>
      <c r="C108" s="187"/>
      <c r="D108" s="187"/>
      <c r="E108" s="187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</row>
  </sheetData>
  <sheetProtection selectLockedCells="1" selectUnlockedCells="1"/>
  <mergeCells count="43">
    <mergeCell ref="A34:A39"/>
    <mergeCell ref="A2:B4"/>
    <mergeCell ref="F2:AB2"/>
    <mergeCell ref="AC2:AC4"/>
    <mergeCell ref="A5:AC5"/>
    <mergeCell ref="A7:A14"/>
    <mergeCell ref="B15:AC15"/>
    <mergeCell ref="A41:A45"/>
    <mergeCell ref="B46:AC46"/>
    <mergeCell ref="A47:A49"/>
    <mergeCell ref="B50:AC50"/>
    <mergeCell ref="A51:A53"/>
    <mergeCell ref="A16:A25"/>
    <mergeCell ref="B16:AC16"/>
    <mergeCell ref="B26:AC26"/>
    <mergeCell ref="A27:A32"/>
    <mergeCell ref="B33:AC33"/>
    <mergeCell ref="B54:AC54"/>
    <mergeCell ref="A55:A57"/>
    <mergeCell ref="A58:B58"/>
    <mergeCell ref="A59:B59"/>
    <mergeCell ref="A61:B63"/>
    <mergeCell ref="F61:AB61"/>
    <mergeCell ref="AC61:AC62"/>
    <mergeCell ref="A64:AC64"/>
    <mergeCell ref="A66:A74"/>
    <mergeCell ref="B75:AC75"/>
    <mergeCell ref="A76:A80"/>
    <mergeCell ref="B81:AC81"/>
    <mergeCell ref="A82:A84"/>
    <mergeCell ref="B85:AC85"/>
    <mergeCell ref="A86:A88"/>
    <mergeCell ref="B89:AC89"/>
    <mergeCell ref="A90:A92"/>
    <mergeCell ref="B93:AC93"/>
    <mergeCell ref="A94:A96"/>
    <mergeCell ref="A105:B105"/>
    <mergeCell ref="B97:AC97"/>
    <mergeCell ref="A98:A100"/>
    <mergeCell ref="A101:B101"/>
    <mergeCell ref="A102:B102"/>
    <mergeCell ref="A103:AC103"/>
    <mergeCell ref="A104:B104"/>
  </mergeCells>
  <printOptions horizontalCentered="1" verticalCentered="1"/>
  <pageMargins left="0.3937007874015748" right="0.3937007874015748" top="0" bottom="0.15748031496062992" header="0.5118110236220472" footer="0.15748031496062992"/>
  <pageSetup horizontalDpi="600" verticalDpi="600" orientation="landscape" paperSize="8" scale="47" r:id="rId3"/>
  <headerFooter alignWithMargins="0">
    <oddFooter>&amp;C&amp;P</oddFooter>
  </headerFooter>
  <rowBreaks count="1" manualBreakCount="1">
    <brk id="102" max="255" man="1"/>
  </rowBreaks>
  <colBreaks count="1" manualBreakCount="1">
    <brk id="2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S187"/>
  <sheetViews>
    <sheetView showZeros="0" view="pageBreakPreview" zoomScaleSheetLayoutView="100" zoomScalePageLayoutView="0" workbookViewId="0" topLeftCell="A30">
      <selection activeCell="A59" sqref="A59:B59"/>
    </sheetView>
  </sheetViews>
  <sheetFormatPr defaultColWidth="9.140625" defaultRowHeight="12.75"/>
  <cols>
    <col min="1" max="1" width="4.140625" style="1" customWidth="1"/>
    <col min="2" max="2" width="49.421875" style="1" customWidth="1"/>
    <col min="3" max="3" width="14.57421875" style="1" customWidth="1"/>
    <col min="4" max="4" width="13.140625" style="2" customWidth="1"/>
    <col min="5" max="5" width="13.140625" style="1" customWidth="1"/>
    <col min="6" max="16384" width="9.140625" style="1" customWidth="1"/>
  </cols>
  <sheetData>
    <row r="1" spans="1:4" s="18" customFormat="1" ht="39.75" customHeight="1">
      <c r="A1" s="6"/>
      <c r="B1" s="6"/>
      <c r="C1" s="6" t="s">
        <v>322</v>
      </c>
      <c r="D1" s="6"/>
    </row>
    <row r="2" spans="1:5" s="4" customFormat="1" ht="33" customHeight="1">
      <c r="A2" s="462" t="s">
        <v>132</v>
      </c>
      <c r="B2" s="462"/>
      <c r="C2" s="462"/>
      <c r="D2" s="462"/>
      <c r="E2" s="462"/>
    </row>
    <row r="3" spans="1:5" s="4" customFormat="1" ht="33" customHeight="1">
      <c r="A3" s="3"/>
      <c r="D3" s="3"/>
      <c r="E3" s="5" t="s">
        <v>5</v>
      </c>
    </row>
    <row r="4" spans="1:5" s="7" customFormat="1" ht="10.5" customHeight="1">
      <c r="A4" s="463" t="s">
        <v>7</v>
      </c>
      <c r="B4" s="463"/>
      <c r="C4" s="464" t="s">
        <v>133</v>
      </c>
      <c r="D4" s="465" t="s">
        <v>134</v>
      </c>
      <c r="E4" s="466" t="s">
        <v>135</v>
      </c>
    </row>
    <row r="5" spans="1:5" s="8" customFormat="1" ht="37.5" customHeight="1">
      <c r="A5" s="463"/>
      <c r="B5" s="463"/>
      <c r="C5" s="464"/>
      <c r="D5" s="465"/>
      <c r="E5" s="466"/>
    </row>
    <row r="6" spans="1:18" s="4" customFormat="1" ht="12.75">
      <c r="A6" s="467" t="s">
        <v>34</v>
      </c>
      <c r="B6" s="467"/>
      <c r="C6" s="467"/>
      <c r="D6" s="467"/>
      <c r="E6" s="467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4" customFormat="1" ht="11.25">
      <c r="A7" s="14" t="s">
        <v>35</v>
      </c>
      <c r="B7" s="470" t="s">
        <v>36</v>
      </c>
      <c r="C7" s="470"/>
      <c r="D7" s="470"/>
      <c r="E7" s="47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s="4" customFormat="1" ht="11.25">
      <c r="A8" s="14"/>
      <c r="B8" s="14" t="s">
        <v>37</v>
      </c>
      <c r="C8" s="36">
        <f>E8-D8</f>
        <v>28768.2124</v>
      </c>
      <c r="D8" s="37">
        <f>'[5]2a_mell '!AB7</f>
        <v>0</v>
      </c>
      <c r="E8" s="15">
        <f>'2a_mell '!AC7</f>
        <v>28768.2124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18" customFormat="1" ht="11.25">
      <c r="A9" s="16"/>
      <c r="B9" s="16" t="s">
        <v>38</v>
      </c>
      <c r="C9" s="36">
        <f aca="true" t="shared" si="0" ref="C9:C14">E9-D9</f>
        <v>0</v>
      </c>
      <c r="D9" s="37">
        <f>'[5]2a_mell '!AB8</f>
        <v>0</v>
      </c>
      <c r="E9" s="15">
        <f>'2a_mell '!AC8</f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s="4" customFormat="1" ht="11.25">
      <c r="A10" s="14"/>
      <c r="B10" s="14" t="s">
        <v>39</v>
      </c>
      <c r="C10" s="36">
        <f t="shared" si="0"/>
        <v>46460</v>
      </c>
      <c r="D10" s="37">
        <f>'[5]2a_mell '!AB9</f>
        <v>0</v>
      </c>
      <c r="E10" s="15">
        <f>'2a_mell '!AC9</f>
        <v>46460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4" customFormat="1" ht="11.25">
      <c r="A11" s="14"/>
      <c r="B11" s="14" t="s">
        <v>40</v>
      </c>
      <c r="C11" s="36">
        <f t="shared" si="0"/>
        <v>0</v>
      </c>
      <c r="D11" s="37">
        <f>'[5]2a_mell '!AB10</f>
        <v>0</v>
      </c>
      <c r="E11" s="15">
        <f>'2a_mell '!AC10</f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4" customFormat="1" ht="11.25">
      <c r="A12" s="14"/>
      <c r="B12" s="14" t="s">
        <v>41</v>
      </c>
      <c r="C12" s="36">
        <f t="shared" si="0"/>
        <v>29004</v>
      </c>
      <c r="D12" s="37">
        <f>'[5]2a_mell '!AB11</f>
        <v>0</v>
      </c>
      <c r="E12" s="15">
        <f>'2a_mell '!AC11</f>
        <v>29004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s="4" customFormat="1" ht="10.5" customHeight="1">
      <c r="A13" s="14"/>
      <c r="B13" s="14" t="s">
        <v>136</v>
      </c>
      <c r="C13" s="36">
        <f t="shared" si="0"/>
        <v>14111</v>
      </c>
      <c r="D13" s="37">
        <f>'[5]2a_mell '!AB12</f>
        <v>0</v>
      </c>
      <c r="E13" s="15">
        <f>'2a_mell '!AC12</f>
        <v>14111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s="4" customFormat="1" ht="11.25">
      <c r="A14" s="14"/>
      <c r="B14" s="14" t="s">
        <v>43</v>
      </c>
      <c r="C14" s="36">
        <f t="shared" si="0"/>
        <v>3345</v>
      </c>
      <c r="D14" s="37">
        <f>'[5]2a_mell '!AB13</f>
        <v>0</v>
      </c>
      <c r="E14" s="15">
        <f>'2a_mell '!AC13</f>
        <v>3345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22" customFormat="1" ht="11.25">
      <c r="A15" s="38"/>
      <c r="B15" s="20" t="s">
        <v>44</v>
      </c>
      <c r="C15" s="39">
        <f>C8+C10</f>
        <v>75228.2124</v>
      </c>
      <c r="D15" s="39">
        <f>D8+D10</f>
        <v>0</v>
      </c>
      <c r="E15" s="39">
        <f>'2a_mell '!AC14</f>
        <v>75228.2124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4" customFormat="1" ht="11.25">
      <c r="A16" s="12" t="s">
        <v>45</v>
      </c>
      <c r="B16" s="468" t="s">
        <v>2</v>
      </c>
      <c r="C16" s="468" t="e">
        <f>'[2]2a_mell'!AA15</f>
        <v>#REF!</v>
      </c>
      <c r="D16" s="468"/>
      <c r="E16" s="41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s="4" customFormat="1" ht="11.25">
      <c r="A17" s="14"/>
      <c r="B17" s="471" t="s">
        <v>47</v>
      </c>
      <c r="C17" s="471"/>
      <c r="D17" s="471"/>
      <c r="E17" s="47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4" customFormat="1" ht="11.25">
      <c r="A18" s="14"/>
      <c r="B18" s="14" t="s">
        <v>48</v>
      </c>
      <c r="C18" s="36">
        <f>E18-D18</f>
        <v>59561</v>
      </c>
      <c r="D18" s="37">
        <f>'[5]2a_mell '!AB17</f>
        <v>0</v>
      </c>
      <c r="E18" s="15">
        <f>'2a_mell '!AC17</f>
        <v>59561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s="4" customFormat="1" ht="11.25">
      <c r="A19" s="14"/>
      <c r="B19" s="14" t="s">
        <v>49</v>
      </c>
      <c r="C19" s="36">
        <f aca="true" t="shared" si="1" ref="C19:C25">E19-D19</f>
        <v>3544</v>
      </c>
      <c r="D19" s="37">
        <f>'[5]2a_mell '!AB18</f>
        <v>0</v>
      </c>
      <c r="E19" s="15">
        <f>'2a_mell '!AC18</f>
        <v>3544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s="4" customFormat="1" ht="11.25">
      <c r="A20" s="14"/>
      <c r="B20" s="14" t="s">
        <v>50</v>
      </c>
      <c r="C20" s="36">
        <f t="shared" si="1"/>
        <v>0</v>
      </c>
      <c r="D20" s="37">
        <f>'[5]2a_mell '!AB19</f>
        <v>0</v>
      </c>
      <c r="E20" s="15">
        <f>'2a_mell '!AC19</f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s="4" customFormat="1" ht="11.25">
      <c r="A21" s="14"/>
      <c r="B21" s="14" t="s">
        <v>51</v>
      </c>
      <c r="C21" s="36">
        <f t="shared" si="1"/>
        <v>29458</v>
      </c>
      <c r="D21" s="37">
        <f>'[5]2a_mell '!AB20</f>
        <v>0</v>
      </c>
      <c r="E21" s="15">
        <f>'2a_mell '!AC20</f>
        <v>29458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s="4" customFormat="1" ht="11.25">
      <c r="A22" s="14"/>
      <c r="B22" s="14" t="s">
        <v>52</v>
      </c>
      <c r="C22" s="36">
        <f t="shared" si="1"/>
        <v>67912</v>
      </c>
      <c r="D22" s="37">
        <f>'[5]2a_mell '!AB21</f>
        <v>0</v>
      </c>
      <c r="E22" s="15">
        <f>'2a_mell '!AC21</f>
        <v>67912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s="4" customFormat="1" ht="11.25">
      <c r="A23" s="14" t="s">
        <v>46</v>
      </c>
      <c r="B23" s="14" t="s">
        <v>53</v>
      </c>
      <c r="C23" s="36">
        <f t="shared" si="1"/>
        <v>14469</v>
      </c>
      <c r="D23" s="37">
        <f>'[5]2a_mell '!AB22</f>
        <v>0</v>
      </c>
      <c r="E23" s="15">
        <f>'2a_mell '!AC22</f>
        <v>14469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s="4" customFormat="1" ht="11.25">
      <c r="A24" s="14"/>
      <c r="B24" s="14" t="s">
        <v>54</v>
      </c>
      <c r="C24" s="36">
        <f t="shared" si="1"/>
        <v>12630</v>
      </c>
      <c r="D24" s="37">
        <f>'[5]2a_mell '!AB23</f>
        <v>0</v>
      </c>
      <c r="E24" s="15">
        <f>'2a_mell '!AC23</f>
        <v>12630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s="4" customFormat="1" ht="11.25">
      <c r="A25" s="14"/>
      <c r="B25" s="14" t="s">
        <v>55</v>
      </c>
      <c r="C25" s="36">
        <f t="shared" si="1"/>
        <v>0</v>
      </c>
      <c r="D25" s="37">
        <f>'[5]2a_mell '!AB24</f>
        <v>0</v>
      </c>
      <c r="E25" s="15">
        <f>'2a_mell '!AC24</f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s="22" customFormat="1" ht="11.25">
      <c r="A26" s="38"/>
      <c r="B26" s="20" t="s">
        <v>56</v>
      </c>
      <c r="C26" s="39">
        <f>SUM(C18:C25)</f>
        <v>187574</v>
      </c>
      <c r="D26" s="39">
        <f>SUM(D18:D25)</f>
        <v>0</v>
      </c>
      <c r="E26" s="39">
        <f>'2a_mell '!AC25</f>
        <v>187574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s="4" customFormat="1" ht="11.25">
      <c r="A27" s="12" t="s">
        <v>57</v>
      </c>
      <c r="B27" s="40" t="s">
        <v>3</v>
      </c>
      <c r="C27" s="42"/>
      <c r="D27" s="42"/>
      <c r="E27" s="4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s="4" customFormat="1" ht="11.25">
      <c r="A28" s="14"/>
      <c r="B28" s="14" t="s">
        <v>58</v>
      </c>
      <c r="C28" s="36">
        <f>E28-D28</f>
        <v>12600</v>
      </c>
      <c r="D28" s="37">
        <f>'[5]2a_mell '!AB27</f>
        <v>0</v>
      </c>
      <c r="E28" s="15">
        <f>'2a_mell '!AC27</f>
        <v>12600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s="4" customFormat="1" ht="11.25">
      <c r="A29" s="14"/>
      <c r="B29" s="14" t="s">
        <v>59</v>
      </c>
      <c r="C29" s="36">
        <f>E29-D29</f>
        <v>193067</v>
      </c>
      <c r="D29" s="37">
        <f>'[5]2a_mell '!AB28</f>
        <v>0</v>
      </c>
      <c r="E29" s="15">
        <f>'2a_mell '!AC28</f>
        <v>193067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s="4" customFormat="1" ht="11.25">
      <c r="A30" s="14"/>
      <c r="B30" s="14" t="s">
        <v>60</v>
      </c>
      <c r="C30" s="36">
        <f>E30-D30</f>
        <v>0</v>
      </c>
      <c r="D30" s="37">
        <f>'[5]2a_mell '!AB29</f>
        <v>0</v>
      </c>
      <c r="E30" s="15">
        <f>'2a_mell '!AC29</f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s="7" customFormat="1" ht="11.25">
      <c r="A31" s="23"/>
      <c r="B31" s="23" t="s">
        <v>61</v>
      </c>
      <c r="C31" s="36">
        <f>E31-D31</f>
        <v>0</v>
      </c>
      <c r="D31" s="37">
        <f>'[5]2a_mell '!AB30</f>
        <v>0</v>
      </c>
      <c r="E31" s="15">
        <f>'2a_mell '!AC30</f>
        <v>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s="4" customFormat="1" ht="11.25">
      <c r="A32" s="14"/>
      <c r="B32" s="14" t="s">
        <v>62</v>
      </c>
      <c r="C32" s="36">
        <f>E32-D32</f>
        <v>720</v>
      </c>
      <c r="D32" s="37">
        <f>'[5]2a_mell '!AB31</f>
        <v>0</v>
      </c>
      <c r="E32" s="15">
        <f>'2a_mell '!AC31</f>
        <v>720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s="22" customFormat="1" ht="11.25">
      <c r="A33" s="38"/>
      <c r="B33" s="20" t="s">
        <v>63</v>
      </c>
      <c r="C33" s="39">
        <f>C28+C29+C30+C32</f>
        <v>206387</v>
      </c>
      <c r="D33" s="39">
        <f>D28+D29+D30+D32</f>
        <v>0</v>
      </c>
      <c r="E33" s="39">
        <f>'2a_mell '!AC32</f>
        <v>206387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s="4" customFormat="1" ht="11.25">
      <c r="A34" s="25" t="s">
        <v>64</v>
      </c>
      <c r="B34" s="470" t="s">
        <v>65</v>
      </c>
      <c r="C34" s="470" t="e">
        <f>'[2]2a_mell'!AA33</f>
        <v>#REF!</v>
      </c>
      <c r="D34" s="470"/>
      <c r="E34" s="470" t="e">
        <f>D34+C34</f>
        <v>#REF!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s="4" customFormat="1" ht="11.25">
      <c r="A35" s="14"/>
      <c r="B35" s="14" t="s">
        <v>137</v>
      </c>
      <c r="C35" s="36">
        <f>E35-D35</f>
        <v>12096.385</v>
      </c>
      <c r="D35" s="37">
        <f>'[5]2a_mell '!AB34</f>
        <v>0</v>
      </c>
      <c r="E35" s="15">
        <f>'2a_mell '!AC34</f>
        <v>12096.385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s="18" customFormat="1" ht="11.25">
      <c r="A36" s="16"/>
      <c r="B36" s="16" t="s">
        <v>67</v>
      </c>
      <c r="C36" s="36">
        <f>E36-D36</f>
        <v>3663</v>
      </c>
      <c r="D36" s="37">
        <f>'[5]2a_mell '!AB35</f>
        <v>0</v>
      </c>
      <c r="E36" s="15">
        <f>'2a_mell '!AC35</f>
        <v>3663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s="4" customFormat="1" ht="11.25">
      <c r="A37" s="14"/>
      <c r="B37" s="14" t="s">
        <v>68</v>
      </c>
      <c r="C37" s="36">
        <f>E37-D37</f>
        <v>10649</v>
      </c>
      <c r="D37" s="37">
        <f>'[5]2a_mell '!AB36</f>
        <v>0</v>
      </c>
      <c r="E37" s="15">
        <f>'2a_mell '!AC36</f>
        <v>10649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s="18" customFormat="1" ht="11.25">
      <c r="A38" s="16"/>
      <c r="B38" s="16" t="s">
        <v>67</v>
      </c>
      <c r="C38" s="36">
        <f>E38-D38</f>
        <v>0</v>
      </c>
      <c r="D38" s="37">
        <f>'[5]2a_mell '!AB37</f>
        <v>0</v>
      </c>
      <c r="E38" s="15">
        <f>'2a_mell '!AC37</f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s="4" customFormat="1" ht="11.25">
      <c r="A39" s="14"/>
      <c r="B39" s="14" t="s">
        <v>69</v>
      </c>
      <c r="C39" s="36">
        <f>E39-D39</f>
        <v>1376</v>
      </c>
      <c r="D39" s="37">
        <f>'[5]2a_mell '!AB38</f>
        <v>0</v>
      </c>
      <c r="E39" s="15">
        <f>'2a_mell '!AC38</f>
        <v>1376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2" customFormat="1" ht="12" customHeight="1">
      <c r="A40" s="38"/>
      <c r="B40" s="20" t="s">
        <v>70</v>
      </c>
      <c r="C40" s="39">
        <f>C35+C37+C39</f>
        <v>24121.385000000002</v>
      </c>
      <c r="D40" s="39">
        <f>D35+D37+D39</f>
        <v>0</v>
      </c>
      <c r="E40" s="39">
        <f>'2a_mell '!AC39</f>
        <v>24121.385000000002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s="4" customFormat="1" ht="11.25">
      <c r="A41" s="25" t="s">
        <v>71</v>
      </c>
      <c r="B41" s="470" t="s">
        <v>72</v>
      </c>
      <c r="C41" s="470" t="e">
        <f>'[2]2a_mell'!AA40</f>
        <v>#REF!</v>
      </c>
      <c r="D41" s="470"/>
      <c r="E41" s="470" t="e">
        <f>D41+C41</f>
        <v>#REF!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s="4" customFormat="1" ht="11.25">
      <c r="A42" s="14"/>
      <c r="B42" s="14" t="s">
        <v>73</v>
      </c>
      <c r="C42" s="36">
        <f>E42-D42</f>
        <v>57</v>
      </c>
      <c r="D42" s="37">
        <f>'[5]2a_mell '!AB41</f>
        <v>0</v>
      </c>
      <c r="E42" s="15">
        <f>'2a_mell '!AC41</f>
        <v>57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s="7" customFormat="1" ht="11.25">
      <c r="A43" s="23"/>
      <c r="B43" s="23" t="s">
        <v>67</v>
      </c>
      <c r="C43" s="36">
        <f>E43-D43</f>
        <v>57</v>
      </c>
      <c r="D43" s="37">
        <f>'[5]2a_mell '!AB42</f>
        <v>0</v>
      </c>
      <c r="E43" s="15">
        <f>'2a_mell '!AC42</f>
        <v>57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s="4" customFormat="1" ht="11.25">
      <c r="A44" s="14"/>
      <c r="B44" s="14" t="s">
        <v>74</v>
      </c>
      <c r="C44" s="36">
        <f>E44-D44</f>
        <v>0</v>
      </c>
      <c r="D44" s="37">
        <f>'[5]2a_mell '!AB43</f>
        <v>0</v>
      </c>
      <c r="E44" s="15">
        <f>'2a_mell '!AC43</f>
        <v>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s="7" customFormat="1" ht="11.25">
      <c r="A45" s="23"/>
      <c r="B45" s="23" t="s">
        <v>67</v>
      </c>
      <c r="C45" s="36">
        <f>E45-D45</f>
        <v>0</v>
      </c>
      <c r="D45" s="37">
        <f>'[5]2a_mell '!AB44</f>
        <v>0</v>
      </c>
      <c r="E45" s="15">
        <f>'2a_mell '!AC44</f>
        <v>0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8" s="22" customFormat="1" ht="12" customHeight="1">
      <c r="A46" s="38"/>
      <c r="B46" s="20" t="s">
        <v>75</v>
      </c>
      <c r="C46" s="39">
        <f>C42+C44</f>
        <v>57</v>
      </c>
      <c r="D46" s="39">
        <f>D42+D44</f>
        <v>0</v>
      </c>
      <c r="E46" s="39">
        <f>'2a_mell '!AC45</f>
        <v>57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s="28" customFormat="1" ht="11.25">
      <c r="A47" s="26" t="s">
        <v>76</v>
      </c>
      <c r="B47" s="40" t="s">
        <v>77</v>
      </c>
      <c r="C47" s="42"/>
      <c r="D47" s="42"/>
      <c r="E47" s="41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s="11" customFormat="1" ht="11.25">
      <c r="A48" s="44"/>
      <c r="B48" s="29" t="s">
        <v>78</v>
      </c>
      <c r="C48" s="36">
        <f>E48-D48</f>
        <v>0</v>
      </c>
      <c r="D48" s="37">
        <f>'[5]2a_mell '!AB47</f>
        <v>0</v>
      </c>
      <c r="E48" s="15">
        <f>'2a_mell '!AC47</f>
        <v>0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s="11" customFormat="1" ht="11.25">
      <c r="A49" s="44"/>
      <c r="B49" s="29" t="s">
        <v>79</v>
      </c>
      <c r="C49" s="36">
        <f>E49-D49</f>
        <v>0</v>
      </c>
      <c r="D49" s="37">
        <f>'[5]2a_mell '!AB48</f>
        <v>0</v>
      </c>
      <c r="E49" s="15">
        <f>'2a_mell '!AC48</f>
        <v>0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s="28" customFormat="1" ht="22.5">
      <c r="A50" s="45"/>
      <c r="B50" s="30" t="s">
        <v>80</v>
      </c>
      <c r="C50" s="39">
        <f>SUM(C48:C49)</f>
        <v>0</v>
      </c>
      <c r="D50" s="39">
        <f>SUM(D48:D49)</f>
        <v>0</v>
      </c>
      <c r="E50" s="15">
        <f>'2a_mell '!AC49</f>
        <v>0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s="4" customFormat="1" ht="11.25">
      <c r="A51" s="25" t="s">
        <v>81</v>
      </c>
      <c r="B51" s="468" t="s">
        <v>4</v>
      </c>
      <c r="C51" s="468" t="e">
        <f>'[2]2a_mell'!AA50</f>
        <v>#REF!</v>
      </c>
      <c r="D51" s="468"/>
      <c r="E51" s="41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4" customFormat="1" ht="11.25">
      <c r="A52" s="14"/>
      <c r="B52" s="14" t="s">
        <v>82</v>
      </c>
      <c r="C52" s="36">
        <f>E52-D52</f>
        <v>0</v>
      </c>
      <c r="D52" s="37">
        <f>'[5]2a_mell '!AB51</f>
        <v>0</v>
      </c>
      <c r="E52" s="15">
        <f>'2a_mell '!AC51</f>
        <v>0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4" customFormat="1" ht="11.25">
      <c r="A53" s="14"/>
      <c r="B53" s="14" t="s">
        <v>83</v>
      </c>
      <c r="C53" s="36">
        <f>E53-D53</f>
        <v>12000</v>
      </c>
      <c r="D53" s="37">
        <f>'[5]2a_mell '!AB52</f>
        <v>0</v>
      </c>
      <c r="E53" s="15">
        <f>'2a_mell '!AC52</f>
        <v>12000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22" customFormat="1" ht="11.25">
      <c r="A54" s="38"/>
      <c r="B54" s="20" t="s">
        <v>84</v>
      </c>
      <c r="C54" s="39">
        <f>SUM(C52:C53)</f>
        <v>12000</v>
      </c>
      <c r="D54" s="39">
        <f>SUM(D52:D53)</f>
        <v>0</v>
      </c>
      <c r="E54" s="39">
        <f>'2a_mell '!AC53</f>
        <v>12000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s="4" customFormat="1" ht="11.25">
      <c r="A55" s="25" t="s">
        <v>85</v>
      </c>
      <c r="B55" s="468" t="s">
        <v>86</v>
      </c>
      <c r="C55" s="468" t="e">
        <f>'[2]2a_mell'!AA54</f>
        <v>#REF!</v>
      </c>
      <c r="D55" s="468"/>
      <c r="E55" s="41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4" customFormat="1" ht="11.25">
      <c r="A56" s="14"/>
      <c r="B56" s="14" t="s">
        <v>87</v>
      </c>
      <c r="C56" s="36">
        <f>E56-D56</f>
        <v>9598</v>
      </c>
      <c r="D56" s="37">
        <f>'[5]2a_mell '!AB55</f>
        <v>2982</v>
      </c>
      <c r="E56" s="15">
        <f>'2a_mell '!AC55</f>
        <v>12580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4" customFormat="1" ht="11.25">
      <c r="A57" s="14"/>
      <c r="B57" s="14" t="s">
        <v>88</v>
      </c>
      <c r="C57" s="36">
        <f>E57-D57</f>
        <v>0</v>
      </c>
      <c r="D57" s="37">
        <f>'[5]2a_mell '!AB56</f>
        <v>0</v>
      </c>
      <c r="E57" s="15">
        <f>'2a_mell '!AC56</f>
        <v>0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s="22" customFormat="1" ht="11.25">
      <c r="A58" s="38"/>
      <c r="B58" s="20" t="s">
        <v>89</v>
      </c>
      <c r="C58" s="39">
        <f>SUM(C56:C57)</f>
        <v>9598</v>
      </c>
      <c r="D58" s="39">
        <f>SUM(D56:D57)</f>
        <v>2982</v>
      </c>
      <c r="E58" s="39">
        <f>'2a_mell '!AC57</f>
        <v>12580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s="22" customFormat="1" ht="12.75">
      <c r="A59" s="469" t="s">
        <v>90</v>
      </c>
      <c r="B59" s="469"/>
      <c r="C59" s="46">
        <f>C58+C54+C50+C46+C40+C33+C26+C15</f>
        <v>514965.5974</v>
      </c>
      <c r="D59" s="46">
        <f>D58+D54+D50+D46+D40+D33+D26+D15</f>
        <v>2982</v>
      </c>
      <c r="E59" s="428">
        <f>'2a_mell '!AC58</f>
        <v>517946.5973999999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3:19" s="4" customFormat="1" ht="12">
      <c r="C60" s="47"/>
      <c r="D60" s="48"/>
      <c r="E60" s="47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3:19" s="4" customFormat="1" ht="12">
      <c r="C61" s="47"/>
      <c r="D61" s="48"/>
      <c r="E61" s="47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3:19" s="4" customFormat="1" ht="12">
      <c r="C62" s="47"/>
      <c r="D62" s="48"/>
      <c r="E62" s="47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3:19" s="4" customFormat="1" ht="12">
      <c r="C63" s="47"/>
      <c r="D63" s="48"/>
      <c r="E63" s="47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3:19" s="4" customFormat="1" ht="12">
      <c r="C64" s="47"/>
      <c r="D64" s="48"/>
      <c r="E64" s="47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3:19" s="4" customFormat="1" ht="12">
      <c r="C65" s="47"/>
      <c r="D65" s="48"/>
      <c r="E65" s="47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3:19" s="4" customFormat="1" ht="12">
      <c r="C66" s="47"/>
      <c r="D66" s="48"/>
      <c r="E66" s="47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3:19" s="4" customFormat="1" ht="12">
      <c r="C67" s="47"/>
      <c r="D67" s="48"/>
      <c r="E67" s="47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3:19" s="4" customFormat="1" ht="12">
      <c r="C68" s="47"/>
      <c r="D68" s="48"/>
      <c r="E68" s="47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3:19" s="4" customFormat="1" ht="12">
      <c r="C69" s="47"/>
      <c r="D69" s="48"/>
      <c r="E69" s="47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3:19" s="4" customFormat="1" ht="12">
      <c r="C70" s="47"/>
      <c r="D70" s="48"/>
      <c r="E70" s="47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3:19" s="4" customFormat="1" ht="12">
      <c r="C71" s="47"/>
      <c r="D71" s="48"/>
      <c r="E71" s="47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3:19" s="4" customFormat="1" ht="12">
      <c r="C72" s="47"/>
      <c r="D72" s="48"/>
      <c r="E72" s="47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3:19" s="4" customFormat="1" ht="12">
      <c r="C73" s="47"/>
      <c r="D73" s="48"/>
      <c r="E73" s="47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3:19" s="4" customFormat="1" ht="12">
      <c r="C74" s="47"/>
      <c r="D74" s="48"/>
      <c r="E74" s="47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3:19" s="4" customFormat="1" ht="12">
      <c r="C75" s="47"/>
      <c r="D75" s="48"/>
      <c r="E75" s="47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3:19" s="4" customFormat="1" ht="12">
      <c r="C76" s="47"/>
      <c r="D76" s="48"/>
      <c r="E76" s="47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3:19" s="4" customFormat="1" ht="12">
      <c r="C77" s="47"/>
      <c r="D77" s="48"/>
      <c r="E77" s="47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3:19" s="4" customFormat="1" ht="12">
      <c r="C78" s="47"/>
      <c r="D78" s="48"/>
      <c r="E78" s="47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3:19" s="4" customFormat="1" ht="12">
      <c r="C79" s="47"/>
      <c r="D79" s="48"/>
      <c r="E79" s="47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3:19" s="4" customFormat="1" ht="12">
      <c r="C80" s="47"/>
      <c r="D80" s="48"/>
      <c r="E80" s="47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3:19" s="4" customFormat="1" ht="12">
      <c r="C81" s="47"/>
      <c r="D81" s="48"/>
      <c r="E81" s="47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3:19" s="4" customFormat="1" ht="12">
      <c r="C82" s="47"/>
      <c r="D82" s="48"/>
      <c r="E82" s="47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3:19" s="4" customFormat="1" ht="12">
      <c r="C83" s="47"/>
      <c r="D83" s="48"/>
      <c r="E83" s="47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3:19" s="4" customFormat="1" ht="12">
      <c r="C84" s="47"/>
      <c r="D84" s="48"/>
      <c r="E84" s="47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3:19" s="4" customFormat="1" ht="12">
      <c r="C85" s="47"/>
      <c r="D85" s="48"/>
      <c r="E85" s="47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3:19" s="4" customFormat="1" ht="12">
      <c r="C86" s="47"/>
      <c r="D86" s="48"/>
      <c r="E86" s="47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3:19" s="4" customFormat="1" ht="12">
      <c r="C87" s="47"/>
      <c r="D87" s="48"/>
      <c r="E87" s="47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3:19" s="4" customFormat="1" ht="12">
      <c r="C88" s="47"/>
      <c r="D88" s="48"/>
      <c r="E88" s="47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3:19" s="4" customFormat="1" ht="12">
      <c r="C89" s="47"/>
      <c r="D89" s="48"/>
      <c r="E89" s="47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3:19" s="4" customFormat="1" ht="12">
      <c r="C90" s="47"/>
      <c r="D90" s="48"/>
      <c r="E90" s="47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3:19" s="4" customFormat="1" ht="12">
      <c r="C91" s="47"/>
      <c r="D91" s="48"/>
      <c r="E91" s="47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3:19" s="4" customFormat="1" ht="12">
      <c r="C92" s="47"/>
      <c r="D92" s="48"/>
      <c r="E92" s="47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3:19" s="4" customFormat="1" ht="12">
      <c r="C93" s="47"/>
      <c r="D93" s="48"/>
      <c r="E93" s="47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3:19" s="4" customFormat="1" ht="11.25">
      <c r="C94" s="13"/>
      <c r="D94" s="49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3:19" s="4" customFormat="1" ht="11.25">
      <c r="C95" s="13"/>
      <c r="D95" s="49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3:19" s="4" customFormat="1" ht="11.25">
      <c r="C96" s="13"/>
      <c r="D96" s="49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3:19" s="4" customFormat="1" ht="11.25">
      <c r="C97" s="13"/>
      <c r="D97" s="49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3:19" s="4" customFormat="1" ht="11.25">
      <c r="C98" s="13"/>
      <c r="D98" s="49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3:19" s="4" customFormat="1" ht="11.25">
      <c r="C99" s="13"/>
      <c r="D99" s="49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3:19" s="4" customFormat="1" ht="11.25">
      <c r="C100" s="13"/>
      <c r="D100" s="49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3:19" s="4" customFormat="1" ht="11.25">
      <c r="C101" s="13"/>
      <c r="D101" s="49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3:19" s="4" customFormat="1" ht="11.25">
      <c r="C102" s="13"/>
      <c r="D102" s="49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3:19" s="4" customFormat="1" ht="11.25">
      <c r="C103" s="13"/>
      <c r="D103" s="49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3:19" s="4" customFormat="1" ht="11.25">
      <c r="C104" s="13"/>
      <c r="D104" s="49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3:19" s="4" customFormat="1" ht="11.25">
      <c r="C105" s="13"/>
      <c r="D105" s="49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3:19" s="4" customFormat="1" ht="11.25">
      <c r="C106" s="13"/>
      <c r="D106" s="49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3:19" s="4" customFormat="1" ht="11.25">
      <c r="C107" s="13"/>
      <c r="D107" s="49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3:19" s="4" customFormat="1" ht="11.25">
      <c r="C108" s="13"/>
      <c r="D108" s="49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3:19" s="4" customFormat="1" ht="11.25">
      <c r="C109" s="13"/>
      <c r="D109" s="49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3:19" s="4" customFormat="1" ht="11.25">
      <c r="C110" s="13"/>
      <c r="D110" s="49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3:19" s="4" customFormat="1" ht="11.25">
      <c r="C111" s="13"/>
      <c r="D111" s="49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3:19" s="4" customFormat="1" ht="11.25">
      <c r="C112" s="13"/>
      <c r="D112" s="49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3:19" s="4" customFormat="1" ht="11.25">
      <c r="C113" s="13"/>
      <c r="D113" s="49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3:19" s="4" customFormat="1" ht="11.25">
      <c r="C114" s="13"/>
      <c r="D114" s="49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3:19" s="4" customFormat="1" ht="11.25">
      <c r="C115" s="13"/>
      <c r="D115" s="49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3:19" s="4" customFormat="1" ht="11.25">
      <c r="C116" s="13"/>
      <c r="D116" s="49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3:19" s="4" customFormat="1" ht="11.25">
      <c r="C117" s="13"/>
      <c r="D117" s="49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3:19" s="4" customFormat="1" ht="11.25">
      <c r="C118" s="13"/>
      <c r="D118" s="49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3:19" s="4" customFormat="1" ht="11.25">
      <c r="C119" s="13"/>
      <c r="D119" s="49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3:19" s="4" customFormat="1" ht="11.25">
      <c r="C120" s="13"/>
      <c r="D120" s="49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3:19" s="4" customFormat="1" ht="11.25">
      <c r="C121" s="13"/>
      <c r="D121" s="49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3:19" s="4" customFormat="1" ht="11.25">
      <c r="C122" s="13"/>
      <c r="D122" s="49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3:19" s="4" customFormat="1" ht="11.25">
      <c r="C123" s="13"/>
      <c r="D123" s="49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3:19" s="4" customFormat="1" ht="11.25">
      <c r="C124" s="13"/>
      <c r="D124" s="49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3:19" s="4" customFormat="1" ht="11.25">
      <c r="C125" s="13"/>
      <c r="D125" s="49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3:19" s="4" customFormat="1" ht="11.25">
      <c r="C126" s="13"/>
      <c r="D126" s="49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3:19" s="4" customFormat="1" ht="11.25">
      <c r="C127" s="13"/>
      <c r="D127" s="49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3:19" s="4" customFormat="1" ht="11.25">
      <c r="C128" s="13"/>
      <c r="D128" s="49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3:19" s="4" customFormat="1" ht="11.25">
      <c r="C129" s="13"/>
      <c r="D129" s="49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3:19" s="4" customFormat="1" ht="11.25">
      <c r="C130" s="13"/>
      <c r="D130" s="49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3:19" s="4" customFormat="1" ht="11.25">
      <c r="C131" s="13"/>
      <c r="D131" s="49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3:19" s="4" customFormat="1" ht="11.25">
      <c r="C132" s="13"/>
      <c r="D132" s="49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3:19" ht="12.75">
      <c r="C133" s="50"/>
      <c r="D133" s="51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</row>
    <row r="134" spans="3:19" ht="12.75">
      <c r="C134" s="50"/>
      <c r="D134" s="51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</row>
    <row r="135" spans="3:19" ht="12.75">
      <c r="C135" s="50"/>
      <c r="D135" s="51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</row>
    <row r="136" spans="3:19" ht="12.75">
      <c r="C136" s="50"/>
      <c r="D136" s="51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</row>
    <row r="137" spans="3:19" ht="12.75">
      <c r="C137" s="50"/>
      <c r="D137" s="51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</row>
    <row r="138" spans="3:19" ht="12.75">
      <c r="C138" s="50"/>
      <c r="D138" s="51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</row>
    <row r="139" spans="3:19" ht="12.75">
      <c r="C139" s="50"/>
      <c r="D139" s="51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</row>
    <row r="140" spans="3:19" ht="12.75">
      <c r="C140" s="50"/>
      <c r="D140" s="51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</row>
    <row r="141" spans="3:19" ht="12.75">
      <c r="C141" s="50"/>
      <c r="D141" s="51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</row>
    <row r="142" spans="3:19" ht="12.75">
      <c r="C142" s="50"/>
      <c r="D142" s="51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</row>
    <row r="143" spans="3:19" ht="12.75">
      <c r="C143" s="50"/>
      <c r="D143" s="51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</row>
    <row r="144" spans="3:19" ht="12.75">
      <c r="C144" s="50"/>
      <c r="D144" s="51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</row>
    <row r="145" spans="3:19" ht="12.75">
      <c r="C145" s="50"/>
      <c r="D145" s="51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</row>
    <row r="146" spans="3:19" ht="12.75">
      <c r="C146" s="50"/>
      <c r="D146" s="51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</row>
    <row r="147" spans="3:19" ht="12.75">
      <c r="C147" s="50"/>
      <c r="D147" s="51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</row>
    <row r="148" spans="3:19" ht="12.75">
      <c r="C148" s="50"/>
      <c r="D148" s="51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</row>
    <row r="149" spans="3:19" ht="12.75">
      <c r="C149" s="50"/>
      <c r="D149" s="51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</row>
    <row r="150" spans="3:19" ht="12.75">
      <c r="C150" s="50"/>
      <c r="D150" s="51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</row>
    <row r="151" spans="3:19" ht="12.75">
      <c r="C151" s="50"/>
      <c r="D151" s="51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</row>
    <row r="152" spans="3:19" ht="12.75">
      <c r="C152" s="50"/>
      <c r="D152" s="51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</row>
    <row r="153" spans="3:19" ht="12.75">
      <c r="C153" s="50"/>
      <c r="D153" s="51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</row>
    <row r="154" spans="3:19" ht="12.75">
      <c r="C154" s="50"/>
      <c r="D154" s="51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</row>
    <row r="155" spans="3:19" ht="12.75">
      <c r="C155" s="50"/>
      <c r="D155" s="51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</row>
    <row r="156" spans="3:19" ht="12.75">
      <c r="C156" s="50"/>
      <c r="D156" s="51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</row>
    <row r="157" spans="3:19" ht="12.75">
      <c r="C157" s="50"/>
      <c r="D157" s="51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</row>
    <row r="158" spans="3:19" ht="12.75">
      <c r="C158" s="50"/>
      <c r="D158" s="51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</row>
    <row r="159" spans="3:19" ht="12.75">
      <c r="C159" s="50"/>
      <c r="D159" s="51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</row>
    <row r="160" spans="3:19" ht="12.75">
      <c r="C160" s="50"/>
      <c r="D160" s="51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</row>
    <row r="161" spans="3:19" ht="12.75">
      <c r="C161" s="50"/>
      <c r="D161" s="51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</row>
    <row r="162" spans="3:19" ht="12.75">
      <c r="C162" s="50"/>
      <c r="D162" s="51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</row>
    <row r="163" spans="3:19" ht="12.75">
      <c r="C163" s="50"/>
      <c r="D163" s="51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</row>
    <row r="164" spans="3:19" ht="12.75">
      <c r="C164" s="50"/>
      <c r="D164" s="51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</row>
    <row r="165" spans="3:19" ht="12.75">
      <c r="C165" s="50"/>
      <c r="D165" s="51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</row>
    <row r="166" spans="3:19" ht="12.75">
      <c r="C166" s="50"/>
      <c r="D166" s="51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</row>
    <row r="167" spans="3:19" ht="12.75">
      <c r="C167" s="50"/>
      <c r="D167" s="51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</row>
    <row r="168" spans="3:19" ht="12.75">
      <c r="C168" s="50"/>
      <c r="D168" s="51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</row>
    <row r="169" spans="3:19" ht="12.75">
      <c r="C169" s="50"/>
      <c r="D169" s="51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</row>
    <row r="170" spans="3:19" ht="12.75">
      <c r="C170" s="50"/>
      <c r="D170" s="51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</row>
    <row r="171" spans="3:19" ht="12.75">
      <c r="C171" s="50"/>
      <c r="D171" s="51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</row>
    <row r="172" spans="3:19" ht="12.75">
      <c r="C172" s="50"/>
      <c r="D172" s="51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</row>
    <row r="173" spans="3:19" ht="12.75">
      <c r="C173" s="50"/>
      <c r="D173" s="51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</row>
    <row r="174" spans="3:19" ht="12.75">
      <c r="C174" s="50"/>
      <c r="D174" s="51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</row>
    <row r="175" spans="3:19" ht="12.75">
      <c r="C175" s="50"/>
      <c r="D175" s="51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</row>
    <row r="176" spans="3:19" ht="12.75">
      <c r="C176" s="50"/>
      <c r="D176" s="51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</row>
    <row r="177" spans="3:19" ht="12.75">
      <c r="C177" s="50"/>
      <c r="D177" s="51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</row>
    <row r="178" spans="3:19" ht="12.75">
      <c r="C178" s="50"/>
      <c r="D178" s="51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</row>
    <row r="179" spans="3:19" ht="12.75">
      <c r="C179" s="50"/>
      <c r="D179" s="51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</row>
    <row r="180" spans="3:19" ht="12.75">
      <c r="C180" s="50"/>
      <c r="D180" s="51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</row>
    <row r="181" spans="3:19" ht="12.75">
      <c r="C181" s="50"/>
      <c r="D181" s="51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</row>
    <row r="182" spans="3:19" ht="12.75">
      <c r="C182" s="50"/>
      <c r="D182" s="51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</row>
    <row r="183" spans="3:19" ht="12.75">
      <c r="C183" s="50"/>
      <c r="D183" s="51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</row>
    <row r="184" spans="3:19" ht="12.75">
      <c r="C184" s="50"/>
      <c r="D184" s="51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</row>
    <row r="185" spans="3:19" ht="12.75">
      <c r="C185" s="50"/>
      <c r="D185" s="51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</row>
    <row r="186" spans="3:19" ht="12.75">
      <c r="C186" s="50"/>
      <c r="D186" s="51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</row>
    <row r="187" spans="3:19" ht="12.75">
      <c r="C187" s="50"/>
      <c r="D187" s="51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</row>
  </sheetData>
  <sheetProtection password="DFAB" sheet="1" objects="1" scenarios="1" selectLockedCells="1" selectUnlockedCells="1"/>
  <mergeCells count="14">
    <mergeCell ref="B55:D55"/>
    <mergeCell ref="A59:B59"/>
    <mergeCell ref="B7:E7"/>
    <mergeCell ref="B16:D16"/>
    <mergeCell ref="B17:E17"/>
    <mergeCell ref="B34:E34"/>
    <mergeCell ref="B41:E41"/>
    <mergeCell ref="B51:D51"/>
    <mergeCell ref="A2:E2"/>
    <mergeCell ref="A4:B5"/>
    <mergeCell ref="C4:C5"/>
    <mergeCell ref="D4:D5"/>
    <mergeCell ref="E4:E5"/>
    <mergeCell ref="A6:E6"/>
  </mergeCells>
  <printOptions/>
  <pageMargins left="0.39375" right="0.39375" top="0" bottom="0.15763888888888888" header="0.5118055555555556" footer="0.15763888888888888"/>
  <pageSetup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U163"/>
  <sheetViews>
    <sheetView view="pageBreakPreview" zoomScaleSheetLayoutView="100" zoomScalePageLayoutView="0" workbookViewId="0" topLeftCell="A6">
      <selection activeCell="E16" sqref="E16"/>
    </sheetView>
  </sheetViews>
  <sheetFormatPr defaultColWidth="9.140625" defaultRowHeight="12.75"/>
  <cols>
    <col min="1" max="1" width="4.140625" style="1" customWidth="1"/>
    <col min="2" max="2" width="49.421875" style="1" customWidth="1"/>
    <col min="3" max="3" width="14.57421875" style="1" customWidth="1"/>
    <col min="4" max="4" width="13.140625" style="2" customWidth="1"/>
    <col min="5" max="5" width="13.140625" style="1" customWidth="1"/>
    <col min="6" max="16384" width="9.140625" style="1" customWidth="1"/>
  </cols>
  <sheetData>
    <row r="1" spans="1:5" s="18" customFormat="1" ht="42" customHeight="1">
      <c r="A1" s="6"/>
      <c r="B1" s="6"/>
      <c r="C1" s="472" t="s">
        <v>319</v>
      </c>
      <c r="D1" s="472"/>
      <c r="E1" s="472"/>
    </row>
    <row r="2" spans="1:5" s="4" customFormat="1" ht="33" customHeight="1">
      <c r="A2" s="462" t="s">
        <v>138</v>
      </c>
      <c r="B2" s="462"/>
      <c r="C2" s="462"/>
      <c r="D2" s="462"/>
      <c r="E2" s="462"/>
    </row>
    <row r="3" spans="1:5" s="4" customFormat="1" ht="33" customHeight="1">
      <c r="A3" s="3"/>
      <c r="D3" s="3"/>
      <c r="E3" s="5" t="s">
        <v>5</v>
      </c>
    </row>
    <row r="4" spans="1:5" s="7" customFormat="1" ht="10.5" customHeight="1">
      <c r="A4" s="463" t="s">
        <v>7</v>
      </c>
      <c r="B4" s="463"/>
      <c r="C4" s="464" t="s">
        <v>139</v>
      </c>
      <c r="D4" s="465" t="s">
        <v>140</v>
      </c>
      <c r="E4" s="466" t="s">
        <v>93</v>
      </c>
    </row>
    <row r="5" spans="1:5" s="8" customFormat="1" ht="37.5" customHeight="1">
      <c r="A5" s="463"/>
      <c r="B5" s="463"/>
      <c r="C5" s="464"/>
      <c r="D5" s="465"/>
      <c r="E5" s="466"/>
    </row>
    <row r="6" spans="1:20" s="4" customFormat="1" ht="12.75">
      <c r="A6" s="467" t="s">
        <v>94</v>
      </c>
      <c r="B6" s="467"/>
      <c r="C6" s="467"/>
      <c r="D6" s="467"/>
      <c r="E6" s="467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4" customFormat="1" ht="12" customHeight="1">
      <c r="A7" s="12" t="s">
        <v>95</v>
      </c>
      <c r="B7" s="470" t="s">
        <v>96</v>
      </c>
      <c r="C7" s="470"/>
      <c r="D7" s="470"/>
      <c r="E7" s="47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s="4" customFormat="1" ht="12">
      <c r="A8" s="473"/>
      <c r="B8" s="14" t="s">
        <v>97</v>
      </c>
      <c r="C8" s="52">
        <f>E8-D8</f>
        <v>61700.19923327383</v>
      </c>
      <c r="D8" s="53">
        <f>'[5]2a_mell '!AB66</f>
        <v>37650</v>
      </c>
      <c r="E8" s="15">
        <f>'2a_mell '!AC66</f>
        <v>99350.19923327383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s="4" customFormat="1" ht="12">
      <c r="A9" s="473"/>
      <c r="B9" s="14" t="s">
        <v>98</v>
      </c>
      <c r="C9" s="52">
        <f aca="true" t="shared" si="0" ref="C9:C15">E9-D9</f>
        <v>20186.71146664762</v>
      </c>
      <c r="D9" s="53">
        <f>'[5]2a_mell '!AB67</f>
        <v>11327.108616666666</v>
      </c>
      <c r="E9" s="15">
        <f>'2a_mell '!AC67</f>
        <v>31513.820083314284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4" customFormat="1" ht="12">
      <c r="A10" s="473"/>
      <c r="B10" s="14" t="s">
        <v>99</v>
      </c>
      <c r="C10" s="52">
        <f t="shared" si="0"/>
        <v>61308.698733333345</v>
      </c>
      <c r="D10" s="53">
        <f>'[5]2a_mell '!AB68</f>
        <v>5507.390399999999</v>
      </c>
      <c r="E10" s="15">
        <f>'2a_mell '!AC68</f>
        <v>66816.08913333334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7" customFormat="1" ht="12" customHeight="1">
      <c r="A11" s="473"/>
      <c r="B11" s="23" t="s">
        <v>100</v>
      </c>
      <c r="C11" s="52">
        <f t="shared" si="0"/>
        <v>0</v>
      </c>
      <c r="D11" s="53">
        <f>'[5]2a_mell '!AB69</f>
        <v>0</v>
      </c>
      <c r="E11" s="15">
        <f>'2a_mell '!AC69</f>
        <v>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s="4" customFormat="1" ht="12">
      <c r="A12" s="473"/>
      <c r="B12" s="14" t="s">
        <v>101</v>
      </c>
      <c r="C12" s="52">
        <f t="shared" si="0"/>
        <v>0</v>
      </c>
      <c r="D12" s="53">
        <f>'[5]2a_mell '!AB70</f>
        <v>0</v>
      </c>
      <c r="E12" s="15">
        <f>'2a_mell '!AC70</f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4" customFormat="1" ht="12">
      <c r="A13" s="473"/>
      <c r="B13" s="14" t="s">
        <v>102</v>
      </c>
      <c r="C13" s="52">
        <f t="shared" si="0"/>
        <v>22186</v>
      </c>
      <c r="D13" s="53">
        <f>'[5]2a_mell '!AB71</f>
        <v>0</v>
      </c>
      <c r="E13" s="15">
        <f>'2a_mell '!AC71</f>
        <v>22186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4" customFormat="1" ht="12">
      <c r="A14" s="473"/>
      <c r="B14" s="14" t="s">
        <v>103</v>
      </c>
      <c r="C14" s="52">
        <f t="shared" si="0"/>
        <v>14318.4</v>
      </c>
      <c r="D14" s="53">
        <f>'[5]2a_mell '!AB72</f>
        <v>0</v>
      </c>
      <c r="E14" s="15">
        <f>'2a_mell '!AC72</f>
        <v>14318.4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4" customFormat="1" ht="12">
      <c r="A15" s="473"/>
      <c r="B15" s="14" t="s">
        <v>104</v>
      </c>
      <c r="C15" s="52">
        <f t="shared" si="0"/>
        <v>0</v>
      </c>
      <c r="D15" s="53">
        <f>'[5]2a_mell '!AB73</f>
        <v>0</v>
      </c>
      <c r="E15" s="15">
        <f>'2a_mell '!AC73</f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22" customFormat="1" ht="12">
      <c r="A16" s="473"/>
      <c r="B16" s="20" t="s">
        <v>105</v>
      </c>
      <c r="C16" s="32">
        <f>SUM(C8:C15)</f>
        <v>179700.0094332548</v>
      </c>
      <c r="D16" s="32">
        <f>'[5]2a_mell '!AB74</f>
        <v>54484.49901666666</v>
      </c>
      <c r="E16" s="193">
        <f>'2a_mell '!AC74</f>
        <v>234183.50844992147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s="4" customFormat="1" ht="12" customHeight="1">
      <c r="A17" s="12" t="s">
        <v>45</v>
      </c>
      <c r="B17" s="470" t="s">
        <v>106</v>
      </c>
      <c r="C17" s="470"/>
      <c r="D17" s="470"/>
      <c r="E17" s="47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4" customFormat="1" ht="12">
      <c r="A18" s="473"/>
      <c r="B18" s="14" t="s">
        <v>107</v>
      </c>
      <c r="C18" s="52">
        <f>E18-D18</f>
        <v>41552</v>
      </c>
      <c r="D18" s="53">
        <f>'[5]2a_mell '!AB76</f>
        <v>2306</v>
      </c>
      <c r="E18" s="15">
        <f>'2a_mell '!AC76</f>
        <v>43858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s="4" customFormat="1" ht="12">
      <c r="A19" s="473"/>
      <c r="B19" s="14" t="s">
        <v>108</v>
      </c>
      <c r="C19" s="52">
        <f>E19-D19</f>
        <v>19233</v>
      </c>
      <c r="D19" s="53">
        <f>'[5]2a_mell '!AB77</f>
        <v>1526</v>
      </c>
      <c r="E19" s="15">
        <f>'2a_mell '!AC77</f>
        <v>20759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4" customFormat="1" ht="12">
      <c r="A20" s="473"/>
      <c r="B20" s="14" t="s">
        <v>109</v>
      </c>
      <c r="C20" s="52">
        <f>E20-D20</f>
        <v>0</v>
      </c>
      <c r="D20" s="53">
        <f>'[5]2a_mell '!AB78</f>
        <v>0</v>
      </c>
      <c r="E20" s="15">
        <f>'2a_mell '!AC78</f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4" customFormat="1" ht="12">
      <c r="A21" s="473"/>
      <c r="B21" s="14" t="s">
        <v>110</v>
      </c>
      <c r="C21" s="52">
        <f>E21-D21</f>
        <v>26604</v>
      </c>
      <c r="D21" s="53">
        <f>'[5]2a_mell '!AB79</f>
        <v>0</v>
      </c>
      <c r="E21" s="15">
        <f>'2a_mell '!AC79</f>
        <v>26604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22" customFormat="1" ht="12">
      <c r="A22" s="473"/>
      <c r="B22" s="32" t="s">
        <v>111</v>
      </c>
      <c r="C22" s="32">
        <f>SUM(C18:C21)</f>
        <v>87389</v>
      </c>
      <c r="D22" s="32">
        <f>'[5]2a_mell '!AB80</f>
        <v>3832</v>
      </c>
      <c r="E22" s="193">
        <f>'2a_mell '!AC80</f>
        <v>91221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s="22" customFormat="1" ht="12" customHeight="1">
      <c r="A23" s="25" t="s">
        <v>57</v>
      </c>
      <c r="B23" s="470" t="s">
        <v>112</v>
      </c>
      <c r="C23" s="470"/>
      <c r="D23" s="470"/>
      <c r="E23" s="47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s="4" customFormat="1" ht="12">
      <c r="A24" s="473"/>
      <c r="B24" s="14" t="s">
        <v>113</v>
      </c>
      <c r="C24" s="52">
        <f>E24-D24</f>
        <v>2096.6040000000003</v>
      </c>
      <c r="D24" s="53">
        <f>'[5]2a_mell '!AB82</f>
        <v>0</v>
      </c>
      <c r="E24" s="15">
        <f>'2a_mell '!AC82</f>
        <v>2096.6040000000003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s="4" customFormat="1" ht="12">
      <c r="A25" s="473"/>
      <c r="B25" s="14" t="s">
        <v>114</v>
      </c>
      <c r="C25" s="52">
        <f>E25-D25</f>
        <v>0</v>
      </c>
      <c r="D25" s="53">
        <f>'[5]2a_mell '!AB83</f>
        <v>0</v>
      </c>
      <c r="E25" s="15">
        <f>'2a_mell '!AC83</f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22" customFormat="1" ht="12">
      <c r="A26" s="473"/>
      <c r="B26" s="32" t="s">
        <v>115</v>
      </c>
      <c r="C26" s="32">
        <f>SUM(C24:C25)</f>
        <v>2096.6040000000003</v>
      </c>
      <c r="D26" s="32">
        <f>'[5]2a_mell '!AB84</f>
        <v>0</v>
      </c>
      <c r="E26" s="193">
        <f>'2a_mell '!AC84</f>
        <v>2096.6040000000003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s="4" customFormat="1" ht="12" customHeight="1">
      <c r="A27" s="12" t="s">
        <v>76</v>
      </c>
      <c r="B27" s="470" t="s">
        <v>4</v>
      </c>
      <c r="C27" s="470"/>
      <c r="D27" s="470"/>
      <c r="E27" s="470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s="4" customFormat="1" ht="12">
      <c r="A28" s="473"/>
      <c r="B28" s="14" t="s">
        <v>125</v>
      </c>
      <c r="C28" s="52">
        <f>E28-D28</f>
        <v>0</v>
      </c>
      <c r="D28" s="53">
        <f>'[5]2a_mell '!AB94</f>
        <v>0</v>
      </c>
      <c r="E28" s="15">
        <f>'2a_mell '!AC94</f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s="4" customFormat="1" ht="12">
      <c r="A29" s="473"/>
      <c r="B29" s="14" t="s">
        <v>126</v>
      </c>
      <c r="C29" s="52">
        <f>E29-D29</f>
        <v>190297</v>
      </c>
      <c r="D29" s="53">
        <f>'[5]2a_mell '!AB95</f>
        <v>0</v>
      </c>
      <c r="E29" s="15">
        <f>'2a_mell '!AC95</f>
        <v>190297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s="22" customFormat="1" ht="12">
      <c r="A30" s="473"/>
      <c r="B30" s="32" t="s">
        <v>84</v>
      </c>
      <c r="C30" s="32">
        <f>SUM(C28:C29)</f>
        <v>190297</v>
      </c>
      <c r="D30" s="53">
        <f>'[5]2a_mell '!AB96</f>
        <v>0</v>
      </c>
      <c r="E30" s="193">
        <f>'2a_mell '!AC96</f>
        <v>190297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s="4" customFormat="1" ht="12" customHeight="1">
      <c r="A31" s="12" t="s">
        <v>81</v>
      </c>
      <c r="B31" s="470" t="s">
        <v>127</v>
      </c>
      <c r="C31" s="470"/>
      <c r="D31" s="470"/>
      <c r="E31" s="470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s="4" customFormat="1" ht="12">
      <c r="A32" s="473"/>
      <c r="B32" s="14" t="s">
        <v>128</v>
      </c>
      <c r="C32" s="52">
        <f>E32-D32</f>
        <v>149.29999999999927</v>
      </c>
      <c r="D32" s="53">
        <f>'[5]2a_mell '!AB98</f>
        <v>0</v>
      </c>
      <c r="E32" s="15">
        <f>'2a_mell '!AC98</f>
        <v>149.29999999999927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s="4" customFormat="1" ht="12">
      <c r="A33" s="473"/>
      <c r="B33" s="14" t="s">
        <v>129</v>
      </c>
      <c r="C33" s="52">
        <f>E33-D33</f>
        <v>0</v>
      </c>
      <c r="D33" s="53">
        <f>'[5]2a_mell '!AB99</f>
        <v>0</v>
      </c>
      <c r="E33" s="15">
        <f>'2a_mell '!AC99</f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s="22" customFormat="1" ht="12">
      <c r="A34" s="473"/>
      <c r="B34" s="32" t="s">
        <v>130</v>
      </c>
      <c r="C34" s="32">
        <f>SUM(C32:C33)</f>
        <v>149.29999999999927</v>
      </c>
      <c r="D34" s="32">
        <f>'[5]2a_mell '!AB100</f>
        <v>0</v>
      </c>
      <c r="E34" s="193">
        <f>'2a_mell '!AC100</f>
        <v>149.29999999999927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35" customFormat="1" ht="12.75">
      <c r="A35" s="469" t="s">
        <v>131</v>
      </c>
      <c r="B35" s="469"/>
      <c r="C35" s="31">
        <f>C34+C30+C26+C22+C16</f>
        <v>459631.9134332548</v>
      </c>
      <c r="D35" s="31">
        <f>D34+D30+D26+D22+D16</f>
        <v>58316.49901666666</v>
      </c>
      <c r="E35" s="429">
        <f>'2a_mell '!AC101</f>
        <v>517947.4124499215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3:21" s="4" customFormat="1" ht="12">
      <c r="C36" s="47"/>
      <c r="D36" s="48"/>
      <c r="E36" s="47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3:21" s="4" customFormat="1" ht="12">
      <c r="C37" s="47"/>
      <c r="D37" s="48"/>
      <c r="E37" s="47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3:21" s="4" customFormat="1" ht="12">
      <c r="C38" s="47"/>
      <c r="D38" s="48"/>
      <c r="E38" s="47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3:21" s="4" customFormat="1" ht="12">
      <c r="C39" s="47"/>
      <c r="D39" s="48"/>
      <c r="E39" s="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3:21" s="4" customFormat="1" ht="12">
      <c r="C40" s="47"/>
      <c r="D40" s="48"/>
      <c r="E40" s="47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3:21" s="4" customFormat="1" ht="12">
      <c r="C41" s="47"/>
      <c r="D41" s="48"/>
      <c r="E41" s="47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3:21" s="4" customFormat="1" ht="12">
      <c r="C42" s="47"/>
      <c r="D42" s="48"/>
      <c r="E42" s="47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3:21" s="4" customFormat="1" ht="12">
      <c r="C43" s="47"/>
      <c r="D43" s="48"/>
      <c r="E43" s="47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3:21" s="4" customFormat="1" ht="12">
      <c r="C44" s="47"/>
      <c r="D44" s="48"/>
      <c r="E44" s="47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3:21" s="4" customFormat="1" ht="12">
      <c r="C45" s="47"/>
      <c r="D45" s="48"/>
      <c r="E45" s="47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3:21" s="4" customFormat="1" ht="12">
      <c r="C46" s="47"/>
      <c r="D46" s="48"/>
      <c r="E46" s="47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3:21" s="4" customFormat="1" ht="12">
      <c r="C47" s="47"/>
      <c r="D47" s="48"/>
      <c r="E47" s="47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3:21" s="4" customFormat="1" ht="12">
      <c r="C48" s="47"/>
      <c r="D48" s="48"/>
      <c r="E48" s="47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3:21" s="4" customFormat="1" ht="12">
      <c r="C49" s="47"/>
      <c r="D49" s="48"/>
      <c r="E49" s="47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3:21" s="4" customFormat="1" ht="12">
      <c r="C50" s="47"/>
      <c r="D50" s="48"/>
      <c r="E50" s="47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3:21" s="4" customFormat="1" ht="12">
      <c r="C51" s="47"/>
      <c r="D51" s="48"/>
      <c r="E51" s="47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3:21" s="4" customFormat="1" ht="12">
      <c r="C52" s="47"/>
      <c r="D52" s="48"/>
      <c r="E52" s="47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3:21" s="4" customFormat="1" ht="12">
      <c r="C53" s="47"/>
      <c r="D53" s="48"/>
      <c r="E53" s="47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3:21" s="4" customFormat="1" ht="12">
      <c r="C54" s="47"/>
      <c r="D54" s="48"/>
      <c r="E54" s="47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3:21" s="4" customFormat="1" ht="12">
      <c r="C55" s="47"/>
      <c r="D55" s="48"/>
      <c r="E55" s="47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3:21" s="4" customFormat="1" ht="12">
      <c r="C56" s="47"/>
      <c r="D56" s="48"/>
      <c r="E56" s="4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3:21" s="4" customFormat="1" ht="12">
      <c r="C57" s="47"/>
      <c r="D57" s="48"/>
      <c r="E57" s="47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3:21" s="4" customFormat="1" ht="12">
      <c r="C58" s="47"/>
      <c r="D58" s="48"/>
      <c r="E58" s="47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3:21" s="4" customFormat="1" ht="12">
      <c r="C59" s="47"/>
      <c r="D59" s="48"/>
      <c r="E59" s="47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3:21" s="4" customFormat="1" ht="12">
      <c r="C60" s="47"/>
      <c r="D60" s="48"/>
      <c r="E60" s="47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3:21" s="4" customFormat="1" ht="12">
      <c r="C61" s="47"/>
      <c r="D61" s="48"/>
      <c r="E61" s="47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3:21" s="4" customFormat="1" ht="12">
      <c r="C62" s="47"/>
      <c r="D62" s="48"/>
      <c r="E62" s="47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3:21" s="4" customFormat="1" ht="12">
      <c r="C63" s="47"/>
      <c r="D63" s="48"/>
      <c r="E63" s="47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3:21" s="4" customFormat="1" ht="12">
      <c r="C64" s="47"/>
      <c r="D64" s="48"/>
      <c r="E64" s="47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3:21" s="4" customFormat="1" ht="12">
      <c r="C65" s="47"/>
      <c r="D65" s="48"/>
      <c r="E65" s="47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3:21" s="4" customFormat="1" ht="12">
      <c r="C66" s="47"/>
      <c r="D66" s="48"/>
      <c r="E66" s="47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3:21" s="4" customFormat="1" ht="12">
      <c r="C67" s="47"/>
      <c r="D67" s="48"/>
      <c r="E67" s="47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spans="3:21" s="4" customFormat="1" ht="12">
      <c r="C68" s="47"/>
      <c r="D68" s="48"/>
      <c r="E68" s="47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</row>
    <row r="69" spans="3:21" s="4" customFormat="1" ht="12">
      <c r="C69" s="47"/>
      <c r="D69" s="48"/>
      <c r="E69" s="47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</row>
    <row r="70" spans="3:21" s="4" customFormat="1" ht="12">
      <c r="C70" s="47"/>
      <c r="D70" s="48"/>
      <c r="E70" s="47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3:21" s="4" customFormat="1" ht="12">
      <c r="C71" s="47"/>
      <c r="D71" s="48"/>
      <c r="E71" s="47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</row>
    <row r="72" spans="3:21" s="4" customFormat="1" ht="12">
      <c r="C72" s="47"/>
      <c r="D72" s="48"/>
      <c r="E72" s="47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spans="3:21" s="4" customFormat="1" ht="12">
      <c r="C73" s="47"/>
      <c r="D73" s="48"/>
      <c r="E73" s="47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spans="3:21" s="4" customFormat="1" ht="12">
      <c r="C74" s="47"/>
      <c r="D74" s="48"/>
      <c r="E74" s="47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spans="3:21" s="4" customFormat="1" ht="12">
      <c r="C75" s="47"/>
      <c r="D75" s="48"/>
      <c r="E75" s="47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spans="3:21" s="4" customFormat="1" ht="12">
      <c r="C76" s="47"/>
      <c r="D76" s="48"/>
      <c r="E76" s="47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3:21" s="4" customFormat="1" ht="12">
      <c r="C77" s="47"/>
      <c r="D77" s="48"/>
      <c r="E77" s="47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3:21" s="4" customFormat="1" ht="12">
      <c r="C78" s="47"/>
      <c r="D78" s="48"/>
      <c r="E78" s="47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</row>
    <row r="79" spans="3:21" s="4" customFormat="1" ht="12">
      <c r="C79" s="47"/>
      <c r="D79" s="48"/>
      <c r="E79" s="47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3:21" s="4" customFormat="1" ht="12">
      <c r="C80" s="47"/>
      <c r="D80" s="48"/>
      <c r="E80" s="47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3:21" s="4" customFormat="1" ht="11.25">
      <c r="C81" s="13"/>
      <c r="D81" s="49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3:21" s="4" customFormat="1" ht="11.25">
      <c r="C82" s="13"/>
      <c r="D82" s="49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3:21" s="4" customFormat="1" ht="11.25">
      <c r="C83" s="13"/>
      <c r="D83" s="49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3:21" s="4" customFormat="1" ht="11.25">
      <c r="C84" s="13"/>
      <c r="D84" s="49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3:21" s="4" customFormat="1" ht="11.25">
      <c r="C85" s="13"/>
      <c r="D85" s="49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3:21" s="4" customFormat="1" ht="11.25">
      <c r="C86" s="13"/>
      <c r="D86" s="49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3:21" s="4" customFormat="1" ht="11.25">
      <c r="C87" s="13"/>
      <c r="D87" s="49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3:21" s="4" customFormat="1" ht="11.25">
      <c r="C88" s="13"/>
      <c r="D88" s="49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3:21" s="4" customFormat="1" ht="11.25">
      <c r="C89" s="13"/>
      <c r="D89" s="49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3:21" s="4" customFormat="1" ht="11.25">
      <c r="C90" s="13"/>
      <c r="D90" s="49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spans="3:21" s="4" customFormat="1" ht="11.25">
      <c r="C91" s="13"/>
      <c r="D91" s="49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3:21" s="4" customFormat="1" ht="11.25">
      <c r="C92" s="13"/>
      <c r="D92" s="49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3:21" s="4" customFormat="1" ht="11.25">
      <c r="C93" s="13"/>
      <c r="D93" s="49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spans="3:21" s="4" customFormat="1" ht="11.25">
      <c r="C94" s="13"/>
      <c r="D94" s="49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3:21" s="4" customFormat="1" ht="11.25">
      <c r="C95" s="13"/>
      <c r="D95" s="49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spans="3:21" s="4" customFormat="1" ht="11.25">
      <c r="C96" s="13"/>
      <c r="D96" s="49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</row>
    <row r="97" spans="3:21" s="4" customFormat="1" ht="11.25">
      <c r="C97" s="13"/>
      <c r="D97" s="49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</row>
    <row r="98" spans="3:21" s="4" customFormat="1" ht="11.25">
      <c r="C98" s="13"/>
      <c r="D98" s="49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spans="3:21" s="4" customFormat="1" ht="11.25">
      <c r="C99" s="13"/>
      <c r="D99" s="49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0" spans="3:21" s="4" customFormat="1" ht="11.25">
      <c r="C100" s="13"/>
      <c r="D100" s="49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</row>
    <row r="101" spans="3:21" s="4" customFormat="1" ht="11.25">
      <c r="C101" s="13"/>
      <c r="D101" s="49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3:21" s="4" customFormat="1" ht="11.25">
      <c r="C102" s="13"/>
      <c r="D102" s="49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3:21" s="4" customFormat="1" ht="11.25">
      <c r="C103" s="13"/>
      <c r="D103" s="49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3:21" s="4" customFormat="1" ht="11.25">
      <c r="C104" s="13"/>
      <c r="D104" s="49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3:21" s="4" customFormat="1" ht="11.25">
      <c r="C105" s="13"/>
      <c r="D105" s="49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3:21" s="4" customFormat="1" ht="11.25">
      <c r="C106" s="13"/>
      <c r="D106" s="49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3:21" s="4" customFormat="1" ht="11.25">
      <c r="C107" s="13"/>
      <c r="D107" s="49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3:21" s="4" customFormat="1" ht="11.25">
      <c r="C108" s="13"/>
      <c r="D108" s="49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3:21" s="4" customFormat="1" ht="11.25">
      <c r="C109" s="13"/>
      <c r="D109" s="49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3:21" s="4" customFormat="1" ht="11.25">
      <c r="C110" s="13"/>
      <c r="D110" s="49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3:21" s="4" customFormat="1" ht="11.25">
      <c r="C111" s="13"/>
      <c r="D111" s="49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3:21" s="4" customFormat="1" ht="11.25">
      <c r="C112" s="13"/>
      <c r="D112" s="49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3:21" s="4" customFormat="1" ht="11.25">
      <c r="C113" s="13"/>
      <c r="D113" s="49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</row>
    <row r="114" spans="3:21" s="4" customFormat="1" ht="11.25">
      <c r="C114" s="13"/>
      <c r="D114" s="49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spans="3:21" s="4" customFormat="1" ht="11.25">
      <c r="C115" s="13"/>
      <c r="D115" s="49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spans="3:21" s="4" customFormat="1" ht="11.25">
      <c r="C116" s="13"/>
      <c r="D116" s="49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spans="3:21" s="4" customFormat="1" ht="11.25">
      <c r="C117" s="13"/>
      <c r="D117" s="49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</row>
    <row r="118" spans="3:21" s="4" customFormat="1" ht="11.25">
      <c r="C118" s="13"/>
      <c r="D118" s="49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  <row r="119" spans="3:21" s="4" customFormat="1" ht="11.25">
      <c r="C119" s="13"/>
      <c r="D119" s="49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</row>
    <row r="120" spans="3:21" ht="12.75">
      <c r="C120" s="50"/>
      <c r="D120" s="51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</row>
    <row r="121" spans="3:21" ht="12.75">
      <c r="C121" s="50"/>
      <c r="D121" s="51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</row>
    <row r="122" spans="3:21" ht="12.75">
      <c r="C122" s="50"/>
      <c r="D122" s="51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</row>
    <row r="123" spans="3:21" ht="12.75">
      <c r="C123" s="50"/>
      <c r="D123" s="51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</row>
    <row r="124" spans="3:21" ht="12.75">
      <c r="C124" s="50"/>
      <c r="D124" s="51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</row>
    <row r="125" spans="3:21" ht="12.75">
      <c r="C125" s="50"/>
      <c r="D125" s="51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</row>
    <row r="126" spans="3:21" ht="12.75">
      <c r="C126" s="50"/>
      <c r="D126" s="51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</row>
    <row r="127" spans="3:21" ht="12.75">
      <c r="C127" s="50"/>
      <c r="D127" s="51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</row>
    <row r="128" spans="3:21" ht="12.75">
      <c r="C128" s="50"/>
      <c r="D128" s="51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</row>
    <row r="129" spans="3:21" ht="12.75">
      <c r="C129" s="50"/>
      <c r="D129" s="51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</row>
    <row r="130" spans="3:21" ht="12.75">
      <c r="C130" s="50"/>
      <c r="D130" s="51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</row>
    <row r="131" spans="3:21" ht="12.75">
      <c r="C131" s="50"/>
      <c r="D131" s="51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</row>
    <row r="132" spans="3:21" ht="12.75">
      <c r="C132" s="50"/>
      <c r="D132" s="51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</row>
    <row r="133" spans="3:21" ht="12.75">
      <c r="C133" s="50"/>
      <c r="D133" s="51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</row>
    <row r="134" spans="3:21" ht="12.75">
      <c r="C134" s="50"/>
      <c r="D134" s="51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</row>
    <row r="135" spans="3:21" ht="12.75">
      <c r="C135" s="50"/>
      <c r="D135" s="51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</row>
    <row r="136" spans="3:21" ht="12.75">
      <c r="C136" s="50"/>
      <c r="D136" s="51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</row>
    <row r="137" spans="3:21" ht="12.75">
      <c r="C137" s="50"/>
      <c r="D137" s="51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</row>
    <row r="138" spans="3:21" ht="12.75">
      <c r="C138" s="50"/>
      <c r="D138" s="51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</row>
    <row r="139" spans="3:21" ht="12.75">
      <c r="C139" s="50"/>
      <c r="D139" s="51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</row>
    <row r="140" spans="3:21" ht="12.75">
      <c r="C140" s="50"/>
      <c r="D140" s="51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</row>
    <row r="141" spans="3:21" ht="12.75">
      <c r="C141" s="50"/>
      <c r="D141" s="51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</row>
    <row r="142" spans="3:21" ht="12.75">
      <c r="C142" s="50"/>
      <c r="D142" s="51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</row>
    <row r="143" spans="3:21" ht="12.75">
      <c r="C143" s="50"/>
      <c r="D143" s="51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</row>
    <row r="144" spans="3:21" ht="12.75">
      <c r="C144" s="50"/>
      <c r="D144" s="51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</row>
    <row r="145" spans="3:21" ht="12.75">
      <c r="C145" s="50"/>
      <c r="D145" s="51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</row>
    <row r="146" spans="3:21" ht="12.75">
      <c r="C146" s="50"/>
      <c r="D146" s="51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</row>
    <row r="147" spans="3:21" ht="12.75">
      <c r="C147" s="50"/>
      <c r="D147" s="51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</row>
    <row r="148" spans="3:21" ht="12.75">
      <c r="C148" s="50"/>
      <c r="D148" s="51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</row>
    <row r="149" spans="3:21" ht="12.75">
      <c r="C149" s="50"/>
      <c r="D149" s="51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</row>
    <row r="150" spans="3:21" ht="12.75">
      <c r="C150" s="50"/>
      <c r="D150" s="51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</row>
    <row r="151" spans="3:21" ht="12.75">
      <c r="C151" s="50"/>
      <c r="D151" s="51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</row>
    <row r="152" spans="3:21" ht="12.75">
      <c r="C152" s="50"/>
      <c r="D152" s="51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</row>
    <row r="153" spans="3:21" ht="12.75">
      <c r="C153" s="50"/>
      <c r="D153" s="51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</row>
    <row r="154" spans="3:21" ht="12.75">
      <c r="C154" s="50"/>
      <c r="D154" s="51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</row>
    <row r="155" spans="3:21" ht="12.75">
      <c r="C155" s="50"/>
      <c r="D155" s="51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</row>
    <row r="156" spans="3:21" ht="12.75">
      <c r="C156" s="50"/>
      <c r="D156" s="51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</row>
    <row r="157" spans="3:21" ht="12.75">
      <c r="C157" s="50"/>
      <c r="D157" s="51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</row>
    <row r="158" spans="3:21" ht="12.75">
      <c r="C158" s="50"/>
      <c r="D158" s="51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</row>
    <row r="159" spans="3:21" ht="12.75">
      <c r="C159" s="50"/>
      <c r="D159" s="51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</row>
    <row r="160" spans="3:21" ht="12.75">
      <c r="C160" s="50"/>
      <c r="D160" s="51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</row>
    <row r="161" spans="3:21" ht="12.75">
      <c r="C161" s="50"/>
      <c r="D161" s="51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</row>
    <row r="162" spans="3:21" ht="12.75">
      <c r="C162" s="50"/>
      <c r="D162" s="51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</row>
    <row r="163" spans="3:21" ht="12.75">
      <c r="C163" s="50"/>
      <c r="D163" s="51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</row>
  </sheetData>
  <sheetProtection password="DFAB" sheet="1" objects="1" scenarios="1" selectLockedCells="1" selectUnlockedCells="1"/>
  <mergeCells count="18">
    <mergeCell ref="A24:A26"/>
    <mergeCell ref="B27:E27"/>
    <mergeCell ref="A28:A30"/>
    <mergeCell ref="B31:E31"/>
    <mergeCell ref="A32:A34"/>
    <mergeCell ref="A35:B35"/>
    <mergeCell ref="A6:E6"/>
    <mergeCell ref="B7:E7"/>
    <mergeCell ref="A8:A16"/>
    <mergeCell ref="B17:E17"/>
    <mergeCell ref="A18:A22"/>
    <mergeCell ref="B23:E23"/>
    <mergeCell ref="C1:E1"/>
    <mergeCell ref="A2:E2"/>
    <mergeCell ref="A4:B5"/>
    <mergeCell ref="C4:C5"/>
    <mergeCell ref="D4:D5"/>
    <mergeCell ref="E4:E5"/>
  </mergeCells>
  <printOptions/>
  <pageMargins left="0.39375" right="0.39375" top="0" bottom="0.15763888888888888" header="0.5118055555555556" footer="0.15763888888888888"/>
  <pageSetup horizontalDpi="300" verticalDpi="3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84"/>
  <sheetViews>
    <sheetView view="pageBreakPreview" zoomScaleSheetLayoutView="100" zoomScalePageLayoutView="0" workbookViewId="0" topLeftCell="A68">
      <selection activeCell="A4" sqref="A4:B4"/>
    </sheetView>
  </sheetViews>
  <sheetFormatPr defaultColWidth="9.140625" defaultRowHeight="12.75"/>
  <cols>
    <col min="1" max="1" width="50.421875" style="197" customWidth="1"/>
    <col min="2" max="2" width="28.28125" style="197" customWidth="1"/>
    <col min="3" max="16384" width="9.140625" style="190" customWidth="1"/>
  </cols>
  <sheetData>
    <row r="1" spans="1:3" ht="12.75">
      <c r="A1" s="474" t="s">
        <v>343</v>
      </c>
      <c r="B1" s="474"/>
      <c r="C1" s="6"/>
    </row>
    <row r="2" ht="33" customHeight="1">
      <c r="A2" s="197" t="s">
        <v>46</v>
      </c>
    </row>
    <row r="3" ht="15" hidden="1"/>
    <row r="4" spans="1:2" ht="45" customHeight="1">
      <c r="A4" s="475" t="s">
        <v>141</v>
      </c>
      <c r="B4" s="475"/>
    </row>
    <row r="5" spans="1:2" ht="15.75">
      <c r="A5" s="476"/>
      <c r="B5" s="476"/>
    </row>
    <row r="6" ht="10.5" customHeight="1"/>
    <row r="7" ht="15" hidden="1">
      <c r="A7" s="198" t="s">
        <v>46</v>
      </c>
    </row>
    <row r="8" ht="15">
      <c r="B8" s="199" t="s">
        <v>5</v>
      </c>
    </row>
    <row r="9" spans="1:2" s="202" customFormat="1" ht="24.75" customHeight="1" thickBot="1">
      <c r="A9" s="200" t="s">
        <v>172</v>
      </c>
      <c r="B9" s="201" t="s">
        <v>142</v>
      </c>
    </row>
    <row r="10" spans="1:2" s="202" customFormat="1" ht="15" customHeight="1" thickTop="1">
      <c r="A10" s="203" t="s">
        <v>0</v>
      </c>
      <c r="B10" s="204">
        <f>SUM(B11:B21)</f>
        <v>19074</v>
      </c>
    </row>
    <row r="11" spans="1:2" s="202" customFormat="1" ht="15" customHeight="1">
      <c r="A11" s="426" t="str">
        <f>'[6]K_felújítás'!C5</f>
        <v>Hivatal felújítás (tervezés, feltárás, munkálatok)</v>
      </c>
      <c r="B11" s="206">
        <f>'[6]K_felújítás'!D5</f>
        <v>3500</v>
      </c>
    </row>
    <row r="12" spans="1:2" s="202" customFormat="1" ht="15" customHeight="1">
      <c r="A12" s="426" t="str">
        <f>'[6]K_felújítás'!C6</f>
        <v>Hivatal felújítás ÁFA-ja</v>
      </c>
      <c r="B12" s="206">
        <f>'[6]K_felújítás'!D6</f>
        <v>700</v>
      </c>
    </row>
    <row r="13" spans="1:2" s="202" customFormat="1" ht="15" customHeight="1">
      <c r="A13" s="426" t="s">
        <v>194</v>
      </c>
      <c r="B13" s="206">
        <v>5293</v>
      </c>
    </row>
    <row r="14" spans="1:5" s="202" customFormat="1" ht="15" customHeight="1">
      <c r="A14" s="426" t="s">
        <v>195</v>
      </c>
      <c r="B14" s="206">
        <v>5649</v>
      </c>
      <c r="E14" s="205"/>
    </row>
    <row r="15" spans="1:2" s="202" customFormat="1" ht="15" customHeight="1">
      <c r="A15" s="426" t="s">
        <v>177</v>
      </c>
      <c r="B15" s="206">
        <v>1250</v>
      </c>
    </row>
    <row r="16" spans="1:2" s="202" customFormat="1" ht="15" customHeight="1">
      <c r="A16" s="229" t="s">
        <v>178</v>
      </c>
      <c r="B16" s="226">
        <v>250</v>
      </c>
    </row>
    <row r="17" spans="1:2" ht="15.75">
      <c r="A17" s="230" t="s">
        <v>323</v>
      </c>
      <c r="B17" s="422">
        <v>500</v>
      </c>
    </row>
    <row r="18" spans="1:2" s="202" customFormat="1" ht="15" customHeight="1">
      <c r="A18" s="230" t="s">
        <v>193</v>
      </c>
      <c r="B18" s="228">
        <v>150</v>
      </c>
    </row>
    <row r="19" spans="1:2" s="202" customFormat="1" ht="15" customHeight="1">
      <c r="A19" s="230" t="s">
        <v>196</v>
      </c>
      <c r="B19" s="228">
        <v>272</v>
      </c>
    </row>
    <row r="20" spans="1:2" s="202" customFormat="1" ht="15" customHeight="1">
      <c r="A20" s="230" t="s">
        <v>324</v>
      </c>
      <c r="B20" s="228">
        <v>1000</v>
      </c>
    </row>
    <row r="21" spans="1:2" s="202" customFormat="1" ht="15" customHeight="1">
      <c r="A21" s="230" t="s">
        <v>325</v>
      </c>
      <c r="B21" s="423">
        <v>510</v>
      </c>
    </row>
    <row r="22" spans="1:2" s="202" customFormat="1" ht="15" customHeight="1">
      <c r="A22" s="203" t="s">
        <v>1</v>
      </c>
      <c r="B22" s="227">
        <f>SUM(B23)</f>
        <v>1685</v>
      </c>
    </row>
    <row r="23" spans="1:2" s="202" customFormat="1" ht="15" customHeight="1">
      <c r="A23" s="224" t="s">
        <v>191</v>
      </c>
      <c r="B23" s="206">
        <f>1526+159</f>
        <v>1685</v>
      </c>
    </row>
    <row r="24" spans="1:2" ht="36" customHeight="1">
      <c r="A24" s="207" t="s">
        <v>143</v>
      </c>
      <c r="B24" s="208">
        <f>B22+B10</f>
        <v>20759</v>
      </c>
    </row>
    <row r="25" spans="1:2" ht="12.75" customHeight="1">
      <c r="A25" s="477"/>
      <c r="B25" s="477"/>
    </row>
    <row r="26" spans="1:2" s="211" customFormat="1" ht="21.75" customHeight="1" thickBot="1">
      <c r="A26" s="209" t="s">
        <v>179</v>
      </c>
      <c r="B26" s="210" t="s">
        <v>142</v>
      </c>
    </row>
    <row r="27" spans="1:2" s="202" customFormat="1" ht="15" customHeight="1" thickTop="1">
      <c r="A27" s="212" t="s">
        <v>0</v>
      </c>
      <c r="B27" s="204">
        <f>SUM(B28:B67)</f>
        <v>40917</v>
      </c>
    </row>
    <row r="28" spans="1:2" s="202" customFormat="1" ht="15" customHeight="1">
      <c r="A28" s="426" t="str">
        <f>'[6]K_beruhazas'!C6</f>
        <v>fagyasztó vásárlás</v>
      </c>
      <c r="B28" s="206">
        <f>'[6]K_beruhazas'!D6</f>
        <v>150</v>
      </c>
    </row>
    <row r="29" spans="1:2" s="202" customFormat="1" ht="15" customHeight="1">
      <c r="A29" s="426" t="str">
        <f>'[6]K_beruhazas'!C7</f>
        <v>fagyasztó vásárlás ÁFA-ja</v>
      </c>
      <c r="B29" s="206">
        <f>'[6]K_beruhazas'!D7</f>
        <v>30</v>
      </c>
    </row>
    <row r="30" spans="1:2" s="202" customFormat="1" ht="15" customHeight="1">
      <c r="A30" s="426" t="str">
        <f>'[6]K_beruhazas'!C10</f>
        <v>A3 nyomtatóvásárlás</v>
      </c>
      <c r="B30" s="206">
        <v>173</v>
      </c>
    </row>
    <row r="31" spans="1:2" s="202" customFormat="1" ht="15" customHeight="1">
      <c r="A31" s="426" t="str">
        <f>'[6]K_beruhazas'!C11</f>
        <v>A3 nyomtatóvásárlás ÁFA-ja</v>
      </c>
      <c r="B31" s="206">
        <v>35</v>
      </c>
    </row>
    <row r="32" spans="1:2" s="202" customFormat="1" ht="15" customHeight="1">
      <c r="A32" s="426" t="str">
        <f>'[6]K_beruhazas'!C12</f>
        <v>Röntgenhelyiség létesítési engedélye</v>
      </c>
      <c r="B32" s="206">
        <v>68</v>
      </c>
    </row>
    <row r="33" spans="1:2" s="202" customFormat="1" ht="15" customHeight="1">
      <c r="A33" s="426" t="str">
        <f>'[6]K_beruhazas'!C13</f>
        <v>Röntgenhelyiség létesítés ÁFA-ja</v>
      </c>
      <c r="B33" s="206">
        <v>14</v>
      </c>
    </row>
    <row r="34" spans="1:2" s="202" customFormat="1" ht="15" customHeight="1">
      <c r="A34" s="426" t="str">
        <f>'[6]K_beruhazas'!C14</f>
        <v>pályázat előkészítési díjak</v>
      </c>
      <c r="B34" s="206">
        <f>'[6]K_beruhazas'!D14</f>
        <v>2084</v>
      </c>
    </row>
    <row r="35" spans="1:2" s="202" customFormat="1" ht="15" customHeight="1">
      <c r="A35" s="426" t="str">
        <f>'[6]K_beruhazas'!C15</f>
        <v>pályázati díj ÁFA-ja</v>
      </c>
      <c r="B35" s="206">
        <f>'[6]K_beruhazas'!D15</f>
        <v>416.8</v>
      </c>
    </row>
    <row r="36" spans="1:2" s="202" customFormat="1" ht="15" customHeight="1">
      <c r="A36" s="426" t="str">
        <f>'[6]K_beruhazas'!C16</f>
        <v>Bercsényi utcai ingatlan vásárlás       /hrsz: 658/ tavalyi KT döntés alapján eei-ként visszahozva</v>
      </c>
      <c r="B36" s="206">
        <f>'[6]K_beruhazas'!D16</f>
        <v>500</v>
      </c>
    </row>
    <row r="37" spans="1:2" s="202" customFormat="1" ht="15" customHeight="1">
      <c r="A37" s="426" t="str">
        <f>'[6]K_beruhazas'!C18</f>
        <v>használt kisteherautó vásárlás</v>
      </c>
      <c r="B37" s="206">
        <f>'[6]K_beruhazas'!D18</f>
        <v>250</v>
      </c>
    </row>
    <row r="38" spans="1:2" s="202" customFormat="1" ht="15" customHeight="1">
      <c r="A38" s="426" t="str">
        <f>'[6]K_beruhazas'!C19</f>
        <v>használt kisteherautó vásárlás ÁFA-ja</v>
      </c>
      <c r="B38" s="206">
        <f>'[6]K_beruhazas'!D19</f>
        <v>50</v>
      </c>
    </row>
    <row r="39" spans="1:2" s="202" customFormat="1" ht="15" customHeight="1">
      <c r="A39" s="426" t="str">
        <f>'[6]K_beruhazas'!C22</f>
        <v>beruházás befejezés (Egészségház)</v>
      </c>
      <c r="B39" s="206">
        <v>1356</v>
      </c>
    </row>
    <row r="40" spans="1:2" s="202" customFormat="1" ht="17.25" customHeight="1">
      <c r="A40" s="426" t="str">
        <f>'[6]K_beruhazas'!C25</f>
        <v>mélyfekvésű lakások szennyvízelvezetés megoldása (2009. évi talajterhelési díjból bruttó 800 e )</v>
      </c>
      <c r="B40" s="206">
        <f>'[6]K_beruhazas'!D25</f>
        <v>667</v>
      </c>
    </row>
    <row r="41" spans="1:2" s="202" customFormat="1" ht="15.75" customHeight="1">
      <c r="A41" s="426" t="str">
        <f>'[6]K_beruhazas'!C26</f>
        <v>mélyfekvésű lakások szennyvízelvezetés megoldása (2008. évi talajterhelési díjból , ami bruttó 1165e volt. /2008-ban felhasználva 164e/) </v>
      </c>
      <c r="B41" s="206">
        <f>'[6]K_beruhazas'!D26</f>
        <v>834</v>
      </c>
    </row>
    <row r="42" spans="1:2" s="202" customFormat="1" ht="15.75" customHeight="1">
      <c r="A42" s="426" t="str">
        <f>'[6]K_beruhazas'!C27</f>
        <v>mélyfekvésű lakások szennyvízelvezetésének ÁFA-ja</v>
      </c>
      <c r="B42" s="206">
        <f>'[6]K_beruhazas'!D27</f>
        <v>300.2</v>
      </c>
    </row>
    <row r="43" spans="1:2" s="202" customFormat="1" ht="15" customHeight="1">
      <c r="A43" s="426" t="s">
        <v>173</v>
      </c>
      <c r="B43" s="206">
        <v>8300</v>
      </c>
    </row>
    <row r="44" spans="1:2" s="202" customFormat="1" ht="15" customHeight="1">
      <c r="A44" s="426" t="s">
        <v>174</v>
      </c>
      <c r="B44" s="206">
        <v>6000</v>
      </c>
    </row>
    <row r="45" spans="1:2" s="202" customFormat="1" ht="15" customHeight="1">
      <c r="A45" s="426" t="s">
        <v>175</v>
      </c>
      <c r="B45" s="206">
        <v>2200</v>
      </c>
    </row>
    <row r="46" spans="1:2" s="202" customFormat="1" ht="15" customHeight="1">
      <c r="A46" s="426" t="s">
        <v>176</v>
      </c>
      <c r="B46" s="206">
        <v>100</v>
      </c>
    </row>
    <row r="47" spans="1:2" s="202" customFormat="1" ht="15" customHeight="1">
      <c r="A47" s="426" t="s">
        <v>326</v>
      </c>
      <c r="B47" s="206">
        <v>73</v>
      </c>
    </row>
    <row r="48" spans="1:2" s="202" customFormat="1" ht="15" customHeight="1">
      <c r="A48" s="426" t="s">
        <v>186</v>
      </c>
      <c r="B48" s="206">
        <v>100</v>
      </c>
    </row>
    <row r="49" spans="1:2" s="202" customFormat="1" ht="15" customHeight="1">
      <c r="A49" s="426" t="s">
        <v>187</v>
      </c>
      <c r="B49" s="206">
        <v>20</v>
      </c>
    </row>
    <row r="50" spans="1:2" s="202" customFormat="1" ht="15" customHeight="1">
      <c r="A50" s="426" t="s">
        <v>188</v>
      </c>
      <c r="B50" s="206">
        <v>358</v>
      </c>
    </row>
    <row r="51" spans="1:2" s="202" customFormat="1" ht="15" customHeight="1">
      <c r="A51" s="229" t="s">
        <v>189</v>
      </c>
      <c r="B51" s="226">
        <v>72</v>
      </c>
    </row>
    <row r="52" spans="1:2" s="202" customFormat="1" ht="16.5" customHeight="1">
      <c r="A52" s="229" t="s">
        <v>197</v>
      </c>
      <c r="B52" s="226">
        <v>461</v>
      </c>
    </row>
    <row r="53" spans="1:2" s="202" customFormat="1" ht="16.5" customHeight="1">
      <c r="A53" s="230" t="s">
        <v>199</v>
      </c>
      <c r="B53" s="228">
        <v>104</v>
      </c>
    </row>
    <row r="54" spans="1:2" s="202" customFormat="1" ht="16.5" customHeight="1">
      <c r="A54" s="230" t="s">
        <v>198</v>
      </c>
      <c r="B54" s="228">
        <v>112</v>
      </c>
    </row>
    <row r="55" spans="1:2" s="202" customFormat="1" ht="15" customHeight="1">
      <c r="A55" s="230" t="s">
        <v>192</v>
      </c>
      <c r="B55" s="228">
        <f>3388+27</f>
        <v>3415</v>
      </c>
    </row>
    <row r="56" spans="1:2" s="202" customFormat="1" ht="15" customHeight="1">
      <c r="A56" s="230" t="s">
        <v>207</v>
      </c>
      <c r="B56" s="228">
        <v>96</v>
      </c>
    </row>
    <row r="57" spans="1:2" s="202" customFormat="1" ht="16.5" customHeight="1">
      <c r="A57" s="230" t="s">
        <v>327</v>
      </c>
      <c r="B57" s="228">
        <f>7905</f>
        <v>7905</v>
      </c>
    </row>
    <row r="58" spans="1:2" s="202" customFormat="1" ht="16.5" customHeight="1">
      <c r="A58" s="230" t="s">
        <v>328</v>
      </c>
      <c r="B58" s="228">
        <v>170</v>
      </c>
    </row>
    <row r="59" spans="1:2" s="202" customFormat="1" ht="16.5" customHeight="1">
      <c r="A59" s="230" t="s">
        <v>329</v>
      </c>
      <c r="B59" s="228">
        <v>261</v>
      </c>
    </row>
    <row r="60" spans="1:2" s="202" customFormat="1" ht="16.5" customHeight="1">
      <c r="A60" s="230" t="s">
        <v>330</v>
      </c>
      <c r="B60" s="228">
        <v>123</v>
      </c>
    </row>
    <row r="61" spans="1:2" s="202" customFormat="1" ht="16.5" customHeight="1">
      <c r="A61" s="230" t="s">
        <v>331</v>
      </c>
      <c r="B61" s="228">
        <v>123</v>
      </c>
    </row>
    <row r="62" spans="1:2" s="202" customFormat="1" ht="16.5" customHeight="1">
      <c r="A62" s="230" t="s">
        <v>332</v>
      </c>
      <c r="B62" s="228">
        <f>1325+588</f>
        <v>1913</v>
      </c>
    </row>
    <row r="63" spans="1:2" s="202" customFormat="1" ht="16.5" customHeight="1">
      <c r="A63" s="230" t="s">
        <v>336</v>
      </c>
      <c r="B63" s="228">
        <v>40</v>
      </c>
    </row>
    <row r="64" spans="1:2" s="202" customFormat="1" ht="16.5" customHeight="1">
      <c r="A64" s="230" t="s">
        <v>337</v>
      </c>
      <c r="B64" s="228">
        <v>130</v>
      </c>
    </row>
    <row r="65" spans="1:2" s="202" customFormat="1" ht="16.5" customHeight="1">
      <c r="A65" s="230" t="s">
        <v>338</v>
      </c>
      <c r="B65" s="228">
        <v>113</v>
      </c>
    </row>
    <row r="66" spans="1:2" s="202" customFormat="1" ht="16.5" customHeight="1">
      <c r="A66" s="230" t="s">
        <v>339</v>
      </c>
      <c r="B66" s="228">
        <v>1500</v>
      </c>
    </row>
    <row r="67" spans="1:2" s="202" customFormat="1" ht="16.5" customHeight="1">
      <c r="A67" s="230" t="s">
        <v>340</v>
      </c>
      <c r="B67" s="228">
        <v>300</v>
      </c>
    </row>
    <row r="68" spans="1:4" s="202" customFormat="1" ht="15" customHeight="1">
      <c r="A68" s="203" t="s">
        <v>1</v>
      </c>
      <c r="B68" s="227">
        <f>SUM(B69:B73)</f>
        <v>2941</v>
      </c>
      <c r="D68" s="213"/>
    </row>
    <row r="69" spans="1:4" s="202" customFormat="1" ht="15" customHeight="1">
      <c r="A69" s="205" t="str">
        <f>'[6]K_beruhazas'!C33</f>
        <v>Mosogatógép vásárlás</v>
      </c>
      <c r="B69" s="206">
        <v>508</v>
      </c>
      <c r="D69" s="213"/>
    </row>
    <row r="70" spans="1:4" s="202" customFormat="1" ht="15" customHeight="1">
      <c r="A70" s="205" t="str">
        <f>'[6]K_beruhazas'!C34</f>
        <v>mosogatógép ÁFA-ja</v>
      </c>
      <c r="B70" s="206">
        <f>'[6]K_beruhazas'!D34</f>
        <v>100</v>
      </c>
      <c r="D70" s="213"/>
    </row>
    <row r="71" spans="1:4" s="202" customFormat="1" ht="15" customHeight="1">
      <c r="A71" s="225" t="s">
        <v>200</v>
      </c>
      <c r="B71" s="226">
        <v>170</v>
      </c>
      <c r="D71" s="213"/>
    </row>
    <row r="72" spans="1:4" s="202" customFormat="1" ht="15" customHeight="1">
      <c r="A72" s="225" t="s">
        <v>341</v>
      </c>
      <c r="B72" s="226">
        <v>627</v>
      </c>
      <c r="D72" s="213"/>
    </row>
    <row r="73" spans="1:4" s="202" customFormat="1" ht="15" customHeight="1">
      <c r="A73" s="225" t="s">
        <v>201</v>
      </c>
      <c r="B73" s="226">
        <v>1536</v>
      </c>
      <c r="D73" s="213"/>
    </row>
    <row r="74" spans="1:4" ht="30" customHeight="1">
      <c r="A74" s="215" t="s">
        <v>180</v>
      </c>
      <c r="B74" s="231">
        <f>B68+B27</f>
        <v>43858</v>
      </c>
      <c r="C74" s="427"/>
      <c r="D74" s="427"/>
    </row>
    <row r="75" spans="1:2" ht="12" customHeight="1">
      <c r="A75" s="218"/>
      <c r="B75" s="219"/>
    </row>
    <row r="76" spans="1:2" s="214" customFormat="1" ht="20.25" customHeight="1">
      <c r="A76" s="220" t="s">
        <v>182</v>
      </c>
      <c r="B76" s="221" t="s">
        <v>142</v>
      </c>
    </row>
    <row r="77" spans="1:2" s="202" customFormat="1" ht="15" customHeight="1">
      <c r="A77" s="205" t="s">
        <v>144</v>
      </c>
      <c r="B77" s="206">
        <v>5107</v>
      </c>
    </row>
    <row r="78" spans="1:2" s="202" customFormat="1" ht="17.25" customHeight="1">
      <c r="A78" s="205" t="s">
        <v>184</v>
      </c>
      <c r="B78" s="206">
        <v>18236</v>
      </c>
    </row>
    <row r="79" spans="1:2" s="202" customFormat="1" ht="17.25" customHeight="1">
      <c r="A79" s="225" t="s">
        <v>185</v>
      </c>
      <c r="B79" s="226">
        <v>600</v>
      </c>
    </row>
    <row r="80" spans="1:2" s="202" customFormat="1" ht="17.25" customHeight="1">
      <c r="A80" s="225" t="s">
        <v>333</v>
      </c>
      <c r="B80" s="226">
        <v>1722</v>
      </c>
    </row>
    <row r="81" spans="1:2" s="202" customFormat="1" ht="17.25" customHeight="1">
      <c r="A81" s="225" t="s">
        <v>342</v>
      </c>
      <c r="B81" s="226">
        <v>219</v>
      </c>
    </row>
    <row r="82" spans="1:2" ht="15.75">
      <c r="A82" s="225" t="s">
        <v>334</v>
      </c>
      <c r="B82" s="226">
        <v>720</v>
      </c>
    </row>
    <row r="83" spans="1:2" ht="25.5">
      <c r="A83" s="222" t="s">
        <v>183</v>
      </c>
      <c r="B83" s="223">
        <f>SUM(B77:B82)</f>
        <v>26604</v>
      </c>
    </row>
    <row r="84" spans="1:2" ht="16.5">
      <c r="A84" s="216" t="s">
        <v>181</v>
      </c>
      <c r="B84" s="217">
        <f>B24+B74+B83</f>
        <v>91221</v>
      </c>
    </row>
  </sheetData>
  <sheetProtection password="DFAB" sheet="1" objects="1" scenarios="1" selectLockedCells="1" selectUnlockedCells="1"/>
  <mergeCells count="4">
    <mergeCell ref="A1:B1"/>
    <mergeCell ref="A4:B4"/>
    <mergeCell ref="A5:B5"/>
    <mergeCell ref="A25:B25"/>
  </mergeCells>
  <printOptions horizontalCentered="1" verticalCentered="1"/>
  <pageMargins left="0" right="0" top="0.39375" bottom="0.39375" header="0.5118055555555556" footer="0.5118055555555556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61"/>
  <sheetViews>
    <sheetView showZeros="0" view="pageBreakPreview" zoomScaleSheetLayoutView="100" zoomScalePageLayoutView="0" workbookViewId="0" topLeftCell="A4">
      <selection activeCell="D31" sqref="D31"/>
    </sheetView>
  </sheetViews>
  <sheetFormatPr defaultColWidth="9.140625" defaultRowHeight="12.75"/>
  <cols>
    <col min="1" max="1" width="10.00390625" style="56" customWidth="1"/>
    <col min="2" max="2" width="58.7109375" style="57" customWidth="1"/>
    <col min="3" max="3" width="10.140625" style="57" customWidth="1"/>
    <col min="4" max="4" width="9.7109375" style="57" customWidth="1"/>
    <col min="5" max="5" width="9.28125" style="57" customWidth="1"/>
    <col min="6" max="6" width="9.57421875" style="57" customWidth="1"/>
    <col min="7" max="7" width="0" style="54" hidden="1" customWidth="1"/>
    <col min="8" max="16384" width="9.140625" style="1" customWidth="1"/>
  </cols>
  <sheetData>
    <row r="1" spans="2:7" ht="12.75">
      <c r="B1" s="478" t="s">
        <v>320</v>
      </c>
      <c r="C1" s="478"/>
      <c r="D1" s="478"/>
      <c r="G1" s="57"/>
    </row>
    <row r="2" spans="1:7" s="55" customFormat="1" ht="36.75" customHeight="1">
      <c r="A2" s="479" t="s">
        <v>145</v>
      </c>
      <c r="B2" s="479"/>
      <c r="C2" s="479"/>
      <c r="D2" s="479"/>
      <c r="E2" s="58"/>
      <c r="F2" s="58"/>
      <c r="G2" s="58"/>
    </row>
    <row r="3" spans="1:256" s="59" customFormat="1" ht="14.25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80"/>
      <c r="AX3" s="480"/>
      <c r="AY3" s="480"/>
      <c r="AZ3" s="480"/>
      <c r="BA3" s="480"/>
      <c r="BB3" s="480"/>
      <c r="BC3" s="480"/>
      <c r="BD3" s="480"/>
      <c r="BE3" s="480"/>
      <c r="BF3" s="480"/>
      <c r="BG3" s="480"/>
      <c r="BH3" s="480"/>
      <c r="BI3" s="480"/>
      <c r="BJ3" s="480"/>
      <c r="BK3" s="480"/>
      <c r="BL3" s="480"/>
      <c r="BM3" s="480"/>
      <c r="BN3" s="480"/>
      <c r="BO3" s="480"/>
      <c r="BP3" s="480"/>
      <c r="BQ3" s="480"/>
      <c r="BR3" s="480"/>
      <c r="BS3" s="480"/>
      <c r="BT3" s="480"/>
      <c r="BU3" s="480"/>
      <c r="BV3" s="480"/>
      <c r="BW3" s="480"/>
      <c r="BX3" s="480"/>
      <c r="BY3" s="480"/>
      <c r="BZ3" s="480"/>
      <c r="CA3" s="480"/>
      <c r="CB3" s="480"/>
      <c r="CC3" s="480"/>
      <c r="CD3" s="480"/>
      <c r="CE3" s="480"/>
      <c r="CF3" s="480"/>
      <c r="CG3" s="480"/>
      <c r="CH3" s="480"/>
      <c r="CI3" s="480"/>
      <c r="CJ3" s="480"/>
      <c r="CK3" s="480"/>
      <c r="CL3" s="480"/>
      <c r="CM3" s="480"/>
      <c r="CN3" s="480"/>
      <c r="CO3" s="480"/>
      <c r="CP3" s="480"/>
      <c r="CQ3" s="480"/>
      <c r="CR3" s="480"/>
      <c r="CS3" s="480"/>
      <c r="CT3" s="480"/>
      <c r="CU3" s="480"/>
      <c r="CV3" s="480"/>
      <c r="CW3" s="480"/>
      <c r="CX3" s="480"/>
      <c r="CY3" s="480"/>
      <c r="CZ3" s="480"/>
      <c r="DA3" s="480"/>
      <c r="DB3" s="480"/>
      <c r="DC3" s="480"/>
      <c r="DD3" s="480"/>
      <c r="DE3" s="480"/>
      <c r="DF3" s="480"/>
      <c r="DG3" s="480"/>
      <c r="DH3" s="480"/>
      <c r="DI3" s="480"/>
      <c r="DJ3" s="480"/>
      <c r="DK3" s="480"/>
      <c r="DL3" s="480"/>
      <c r="DM3" s="480"/>
      <c r="DN3" s="480"/>
      <c r="DO3" s="480"/>
      <c r="DP3" s="480"/>
      <c r="DQ3" s="480"/>
      <c r="DR3" s="480"/>
      <c r="DS3" s="480"/>
      <c r="DT3" s="480"/>
      <c r="DU3" s="480"/>
      <c r="DV3" s="480"/>
      <c r="DW3" s="480"/>
      <c r="DX3" s="480"/>
      <c r="DY3" s="480"/>
      <c r="DZ3" s="480"/>
      <c r="EA3" s="480"/>
      <c r="EB3" s="480"/>
      <c r="EC3" s="480"/>
      <c r="ED3" s="480"/>
      <c r="EE3" s="480"/>
      <c r="EF3" s="480"/>
      <c r="EG3" s="480"/>
      <c r="EH3" s="480"/>
      <c r="EI3" s="480"/>
      <c r="EJ3" s="480"/>
      <c r="EK3" s="480"/>
      <c r="EL3" s="480"/>
      <c r="EM3" s="480"/>
      <c r="EN3" s="480"/>
      <c r="EO3" s="480"/>
      <c r="EP3" s="480"/>
      <c r="EQ3" s="480"/>
      <c r="ER3" s="480"/>
      <c r="ES3" s="480"/>
      <c r="ET3" s="480"/>
      <c r="EU3" s="480"/>
      <c r="EV3" s="480"/>
      <c r="EW3" s="480"/>
      <c r="EX3" s="480"/>
      <c r="EY3" s="480"/>
      <c r="EZ3" s="480"/>
      <c r="FA3" s="480"/>
      <c r="FB3" s="480"/>
      <c r="FC3" s="480"/>
      <c r="FD3" s="480"/>
      <c r="FE3" s="480"/>
      <c r="FF3" s="480"/>
      <c r="FG3" s="480"/>
      <c r="FH3" s="480"/>
      <c r="FI3" s="480"/>
      <c r="FJ3" s="480"/>
      <c r="FK3" s="480"/>
      <c r="FL3" s="480"/>
      <c r="FM3" s="480"/>
      <c r="FN3" s="480"/>
      <c r="FO3" s="480"/>
      <c r="FP3" s="480"/>
      <c r="FQ3" s="480"/>
      <c r="FR3" s="480"/>
      <c r="FS3" s="480"/>
      <c r="FT3" s="480"/>
      <c r="FU3" s="480"/>
      <c r="FV3" s="480"/>
      <c r="FW3" s="480"/>
      <c r="FX3" s="480"/>
      <c r="FY3" s="480"/>
      <c r="FZ3" s="480"/>
      <c r="GA3" s="480"/>
      <c r="GB3" s="480"/>
      <c r="GC3" s="480"/>
      <c r="GD3" s="480"/>
      <c r="GE3" s="480"/>
      <c r="GF3" s="480"/>
      <c r="GG3" s="480"/>
      <c r="GH3" s="480"/>
      <c r="GI3" s="480"/>
      <c r="GJ3" s="480"/>
      <c r="GK3" s="480"/>
      <c r="GL3" s="480"/>
      <c r="GM3" s="480"/>
      <c r="GN3" s="480"/>
      <c r="GO3" s="480"/>
      <c r="GP3" s="480"/>
      <c r="GQ3" s="480"/>
      <c r="GR3" s="480"/>
      <c r="GS3" s="480"/>
      <c r="GT3" s="480"/>
      <c r="GU3" s="480"/>
      <c r="GV3" s="480"/>
      <c r="GW3" s="480"/>
      <c r="GX3" s="480"/>
      <c r="GY3" s="480"/>
      <c r="GZ3" s="480"/>
      <c r="HA3" s="480"/>
      <c r="HB3" s="480"/>
      <c r="HC3" s="480"/>
      <c r="HD3" s="480"/>
      <c r="HE3" s="480"/>
      <c r="HF3" s="480"/>
      <c r="HG3" s="480"/>
      <c r="HH3" s="480"/>
      <c r="HI3" s="480"/>
      <c r="HJ3" s="480"/>
      <c r="HK3" s="480"/>
      <c r="HL3" s="480"/>
      <c r="HM3" s="480"/>
      <c r="HN3" s="480"/>
      <c r="HO3" s="480"/>
      <c r="HP3" s="480"/>
      <c r="HQ3" s="480"/>
      <c r="HR3" s="480"/>
      <c r="HS3" s="480"/>
      <c r="HT3" s="480"/>
      <c r="HU3" s="480"/>
      <c r="HV3" s="480"/>
      <c r="HW3" s="480"/>
      <c r="HX3" s="480"/>
      <c r="HY3" s="480"/>
      <c r="HZ3" s="480"/>
      <c r="IA3" s="480"/>
      <c r="IB3" s="480"/>
      <c r="IC3" s="480"/>
      <c r="ID3" s="480"/>
      <c r="IE3" s="480"/>
      <c r="IF3" s="480"/>
      <c r="IG3" s="480"/>
      <c r="IH3" s="480"/>
      <c r="II3" s="480"/>
      <c r="IJ3" s="480"/>
      <c r="IK3" s="480"/>
      <c r="IL3" s="480"/>
      <c r="IM3" s="480"/>
      <c r="IN3" s="480"/>
      <c r="IO3" s="480"/>
      <c r="IP3" s="480"/>
      <c r="IQ3" s="480"/>
      <c r="IR3" s="480"/>
      <c r="IS3" s="480"/>
      <c r="IT3" s="480"/>
      <c r="IU3" s="480"/>
      <c r="IV3" s="480"/>
    </row>
    <row r="4" spans="1:256" s="59" customFormat="1" ht="10.5" customHeight="1">
      <c r="A4" s="480"/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  <c r="AT4" s="480"/>
      <c r="AU4" s="480"/>
      <c r="AV4" s="480"/>
      <c r="AW4" s="480"/>
      <c r="AX4" s="480"/>
      <c r="AY4" s="480"/>
      <c r="AZ4" s="480"/>
      <c r="BA4" s="480"/>
      <c r="BB4" s="480"/>
      <c r="BC4" s="480"/>
      <c r="BD4" s="480"/>
      <c r="BE4" s="480"/>
      <c r="BF4" s="480"/>
      <c r="BG4" s="480"/>
      <c r="BH4" s="480"/>
      <c r="BI4" s="480"/>
      <c r="BJ4" s="480"/>
      <c r="BK4" s="480"/>
      <c r="BL4" s="480"/>
      <c r="BM4" s="480"/>
      <c r="BN4" s="480"/>
      <c r="BO4" s="480"/>
      <c r="BP4" s="480"/>
      <c r="BQ4" s="480"/>
      <c r="BR4" s="480"/>
      <c r="BS4" s="480"/>
      <c r="BT4" s="480"/>
      <c r="BU4" s="480"/>
      <c r="BV4" s="480"/>
      <c r="BW4" s="480"/>
      <c r="BX4" s="480"/>
      <c r="BY4" s="480"/>
      <c r="BZ4" s="480"/>
      <c r="CA4" s="480"/>
      <c r="CB4" s="480"/>
      <c r="CC4" s="480"/>
      <c r="CD4" s="480"/>
      <c r="CE4" s="480"/>
      <c r="CF4" s="480"/>
      <c r="CG4" s="480"/>
      <c r="CH4" s="480"/>
      <c r="CI4" s="480"/>
      <c r="CJ4" s="480"/>
      <c r="CK4" s="480"/>
      <c r="CL4" s="480"/>
      <c r="CM4" s="480"/>
      <c r="CN4" s="480"/>
      <c r="CO4" s="480"/>
      <c r="CP4" s="480"/>
      <c r="CQ4" s="480"/>
      <c r="CR4" s="480"/>
      <c r="CS4" s="480"/>
      <c r="CT4" s="480"/>
      <c r="CU4" s="480"/>
      <c r="CV4" s="480"/>
      <c r="CW4" s="480"/>
      <c r="CX4" s="480"/>
      <c r="CY4" s="480"/>
      <c r="CZ4" s="480"/>
      <c r="DA4" s="480"/>
      <c r="DB4" s="480"/>
      <c r="DC4" s="480"/>
      <c r="DD4" s="480"/>
      <c r="DE4" s="480"/>
      <c r="DF4" s="480"/>
      <c r="DG4" s="480"/>
      <c r="DH4" s="480"/>
      <c r="DI4" s="480"/>
      <c r="DJ4" s="480"/>
      <c r="DK4" s="480"/>
      <c r="DL4" s="480"/>
      <c r="DM4" s="480"/>
      <c r="DN4" s="480"/>
      <c r="DO4" s="480"/>
      <c r="DP4" s="480"/>
      <c r="DQ4" s="480"/>
      <c r="DR4" s="480"/>
      <c r="DS4" s="480"/>
      <c r="DT4" s="480"/>
      <c r="DU4" s="480"/>
      <c r="DV4" s="480"/>
      <c r="DW4" s="480"/>
      <c r="DX4" s="480"/>
      <c r="DY4" s="480"/>
      <c r="DZ4" s="480"/>
      <c r="EA4" s="480"/>
      <c r="EB4" s="480"/>
      <c r="EC4" s="480"/>
      <c r="ED4" s="480"/>
      <c r="EE4" s="480"/>
      <c r="EF4" s="480"/>
      <c r="EG4" s="480"/>
      <c r="EH4" s="480"/>
      <c r="EI4" s="480"/>
      <c r="EJ4" s="480"/>
      <c r="EK4" s="480"/>
      <c r="EL4" s="480"/>
      <c r="EM4" s="480"/>
      <c r="EN4" s="480"/>
      <c r="EO4" s="480"/>
      <c r="EP4" s="480"/>
      <c r="EQ4" s="480"/>
      <c r="ER4" s="480"/>
      <c r="ES4" s="480"/>
      <c r="ET4" s="480"/>
      <c r="EU4" s="480"/>
      <c r="EV4" s="480"/>
      <c r="EW4" s="480"/>
      <c r="EX4" s="480"/>
      <c r="EY4" s="480"/>
      <c r="EZ4" s="480"/>
      <c r="FA4" s="480"/>
      <c r="FB4" s="480"/>
      <c r="FC4" s="480"/>
      <c r="FD4" s="480"/>
      <c r="FE4" s="480"/>
      <c r="FF4" s="480"/>
      <c r="FG4" s="480"/>
      <c r="FH4" s="480"/>
      <c r="FI4" s="480"/>
      <c r="FJ4" s="480"/>
      <c r="FK4" s="480"/>
      <c r="FL4" s="480"/>
      <c r="FM4" s="480"/>
      <c r="FN4" s="480"/>
      <c r="FO4" s="480"/>
      <c r="FP4" s="480"/>
      <c r="FQ4" s="480"/>
      <c r="FR4" s="480"/>
      <c r="FS4" s="480"/>
      <c r="FT4" s="480"/>
      <c r="FU4" s="480"/>
      <c r="FV4" s="480"/>
      <c r="FW4" s="480"/>
      <c r="FX4" s="480"/>
      <c r="FY4" s="480"/>
      <c r="FZ4" s="480"/>
      <c r="GA4" s="480"/>
      <c r="GB4" s="480"/>
      <c r="GC4" s="480"/>
      <c r="GD4" s="480"/>
      <c r="GE4" s="480"/>
      <c r="GF4" s="480"/>
      <c r="GG4" s="480"/>
      <c r="GH4" s="480"/>
      <c r="GI4" s="480"/>
      <c r="GJ4" s="480"/>
      <c r="GK4" s="480"/>
      <c r="GL4" s="480"/>
      <c r="GM4" s="480"/>
      <c r="GN4" s="480"/>
      <c r="GO4" s="480"/>
      <c r="GP4" s="480"/>
      <c r="GQ4" s="480"/>
      <c r="GR4" s="480"/>
      <c r="GS4" s="480"/>
      <c r="GT4" s="480"/>
      <c r="GU4" s="480"/>
      <c r="GV4" s="480"/>
      <c r="GW4" s="480"/>
      <c r="GX4" s="480"/>
      <c r="GY4" s="480"/>
      <c r="GZ4" s="480"/>
      <c r="HA4" s="480"/>
      <c r="HB4" s="480"/>
      <c r="HC4" s="480"/>
      <c r="HD4" s="480"/>
      <c r="HE4" s="480"/>
      <c r="HF4" s="480"/>
      <c r="HG4" s="480"/>
      <c r="HH4" s="480"/>
      <c r="HI4" s="480"/>
      <c r="HJ4" s="480"/>
      <c r="HK4" s="480"/>
      <c r="HL4" s="480"/>
      <c r="HM4" s="480"/>
      <c r="HN4" s="480"/>
      <c r="HO4" s="480"/>
      <c r="HP4" s="480"/>
      <c r="HQ4" s="480"/>
      <c r="HR4" s="480"/>
      <c r="HS4" s="480"/>
      <c r="HT4" s="480"/>
      <c r="HU4" s="480"/>
      <c r="HV4" s="480"/>
      <c r="HW4" s="480"/>
      <c r="HX4" s="480"/>
      <c r="HY4" s="480"/>
      <c r="HZ4" s="480"/>
      <c r="IA4" s="480"/>
      <c r="IB4" s="480"/>
      <c r="IC4" s="480"/>
      <c r="ID4" s="480"/>
      <c r="IE4" s="480"/>
      <c r="IF4" s="480"/>
      <c r="IG4" s="480"/>
      <c r="IH4" s="480"/>
      <c r="II4" s="480"/>
      <c r="IJ4" s="480"/>
      <c r="IK4" s="480"/>
      <c r="IL4" s="480"/>
      <c r="IM4" s="480"/>
      <c r="IN4" s="480"/>
      <c r="IO4" s="480"/>
      <c r="IP4" s="480"/>
      <c r="IQ4" s="480"/>
      <c r="IR4" s="480"/>
      <c r="IS4" s="480"/>
      <c r="IT4" s="480"/>
      <c r="IU4" s="480"/>
      <c r="IV4" s="480"/>
    </row>
    <row r="5" spans="2:7" ht="12" customHeight="1">
      <c r="B5" s="482" t="s">
        <v>146</v>
      </c>
      <c r="C5" s="482"/>
      <c r="D5" s="482"/>
      <c r="G5" s="57"/>
    </row>
    <row r="6" spans="1:4" s="60" customFormat="1" ht="15.75" customHeight="1">
      <c r="A6" s="483" t="s">
        <v>147</v>
      </c>
      <c r="B6" s="484" t="s">
        <v>148</v>
      </c>
      <c r="C6" s="485" t="s">
        <v>34</v>
      </c>
      <c r="D6" s="484" t="s">
        <v>149</v>
      </c>
    </row>
    <row r="7" spans="1:4" s="60" customFormat="1" ht="24.75" customHeight="1">
      <c r="A7" s="483"/>
      <c r="B7" s="484"/>
      <c r="C7" s="485"/>
      <c r="D7" s="484"/>
    </row>
    <row r="8" spans="1:7" s="63" customFormat="1" ht="12.75" customHeight="1">
      <c r="A8" s="61" t="str">
        <f>'[8]4_melléklet_PmH'!A8</f>
        <v>014012.</v>
      </c>
      <c r="B8" s="430" t="str">
        <f>'[8]4_melléklet_PmH'!B8</f>
        <v>növényterm.kertészeti szolg</v>
      </c>
      <c r="C8" s="431">
        <f>'[8]4_melléklet_PmH'!C8</f>
        <v>0</v>
      </c>
      <c r="D8" s="431">
        <f>'[8]4_melléklet_PmH'!D8</f>
        <v>100</v>
      </c>
      <c r="E8" s="62"/>
      <c r="F8" s="62"/>
      <c r="G8" s="62"/>
    </row>
    <row r="9" spans="1:7" s="63" customFormat="1" ht="12.75" customHeight="1">
      <c r="A9" s="61">
        <f>'[8]4_melléklet_PmH'!A9</f>
        <v>452025</v>
      </c>
      <c r="B9" s="430" t="str">
        <f>'[8]4_melléklet_PmH'!B9</f>
        <v>utak, hidak</v>
      </c>
      <c r="C9" s="431">
        <f>'[8]4_melléklet_PmH'!C9</f>
        <v>0</v>
      </c>
      <c r="D9" s="431">
        <f>'[8]4_melléklet_PmH'!D9</f>
        <v>1370</v>
      </c>
      <c r="E9" s="62"/>
      <c r="F9" s="62"/>
      <c r="G9" s="62"/>
    </row>
    <row r="10" spans="1:7" s="63" customFormat="1" ht="12.75" customHeight="1">
      <c r="A10" s="61">
        <f>'[8]4_melléklet_PmH'!A10</f>
        <v>552411</v>
      </c>
      <c r="B10" s="430" t="str">
        <f>'[8]4_melléklet_PmH'!B10</f>
        <v>munkahelyi vendéglátás</v>
      </c>
      <c r="C10" s="431">
        <f>'[8]4_melléklet_PmH'!C10</f>
        <v>8807.15</v>
      </c>
      <c r="D10" s="431">
        <f>'[8]4_melléklet_PmH'!D10</f>
        <v>23359.319999999996</v>
      </c>
      <c r="E10" s="62"/>
      <c r="F10" s="62"/>
      <c r="G10" s="62"/>
    </row>
    <row r="11" spans="1:7" s="63" customFormat="1" ht="12.75" customHeight="1">
      <c r="A11" s="61">
        <f>'[8]4_melléklet_PmH'!A11</f>
        <v>701015</v>
      </c>
      <c r="B11" s="430" t="str">
        <f>'[8]4_melléklet_PmH'!B11</f>
        <v>saját vagy bérelt ingatlan hasznosítás</v>
      </c>
      <c r="C11" s="431">
        <f>'[8]4_melléklet_PmH'!C11</f>
        <v>1720.5</v>
      </c>
      <c r="D11" s="431">
        <f>'[8]4_melléklet_PmH'!D11</f>
        <v>240</v>
      </c>
      <c r="E11" s="62"/>
      <c r="F11" s="62"/>
      <c r="G11" s="62"/>
    </row>
    <row r="12" spans="1:7" s="63" customFormat="1" ht="12.75" customHeight="1">
      <c r="A12" s="61">
        <f>'[8]4_melléklet_PmH'!A12</f>
        <v>751153</v>
      </c>
      <c r="B12" s="430" t="str">
        <f>'[8]4_melléklet_PmH'!B12</f>
        <v>önk. igazgatási tev.</v>
      </c>
      <c r="C12" s="431">
        <f>'[8]4_melléklet_PmH'!C12</f>
        <v>243526.3</v>
      </c>
      <c r="D12" s="431">
        <f>'[8]4_melléklet_PmH'!D12</f>
        <v>338596.43303325475</v>
      </c>
      <c r="E12" s="62"/>
      <c r="F12" s="64"/>
      <c r="G12" s="62"/>
    </row>
    <row r="13" spans="1:7" s="63" customFormat="1" ht="12.75" customHeight="1">
      <c r="A13" s="61">
        <f>'[8]4_melléklet_PmH'!A13</f>
        <v>751175</v>
      </c>
      <c r="B13" s="430" t="str">
        <f>'[8]4_melléklet_PmH'!B13</f>
        <v>országgyűlési képviselőválasztással kapcsolatos feladatok</v>
      </c>
      <c r="C13" s="431">
        <f>'[8]4_melléklet_PmH'!C13</f>
        <v>0</v>
      </c>
      <c r="D13" s="431">
        <f>'[8]4_melléklet_PmH'!D13</f>
        <v>0</v>
      </c>
      <c r="E13" s="62"/>
      <c r="F13" s="64"/>
      <c r="G13" s="62"/>
    </row>
    <row r="14" spans="1:7" s="63" customFormat="1" ht="12.75" customHeight="1">
      <c r="A14" s="61">
        <f>'[8]4_melléklet_PmH'!A14</f>
        <v>751854</v>
      </c>
      <c r="B14" s="430" t="str">
        <f>'[8]4_melléklet_PmH'!B14</f>
        <v>község gazdálkodás</v>
      </c>
      <c r="C14" s="431">
        <f>'[8]4_melléklet_PmH'!C14</f>
        <v>7257.385</v>
      </c>
      <c r="D14" s="431">
        <f>'[8]4_melléklet_PmH'!D14</f>
        <v>13407.49</v>
      </c>
      <c r="E14" s="62"/>
      <c r="F14" s="62"/>
      <c r="G14" s="62"/>
    </row>
    <row r="15" spans="1:7" s="63" customFormat="1" ht="12.75" customHeight="1">
      <c r="A15" s="61">
        <f>'[8]4_melléklet_PmH'!A15</f>
        <v>751867</v>
      </c>
      <c r="B15" s="430" t="str">
        <f>'[8]4_melléklet_PmH'!B15</f>
        <v>temető fentartás</v>
      </c>
      <c r="C15" s="431">
        <f>'[8]4_melléklet_PmH'!C15</f>
        <v>446</v>
      </c>
      <c r="D15" s="431">
        <f>'[8]4_melléklet_PmH'!D15</f>
        <v>156</v>
      </c>
      <c r="E15" s="62"/>
      <c r="F15" s="62"/>
      <c r="G15" s="62"/>
    </row>
    <row r="16" spans="1:7" s="63" customFormat="1" ht="12.75" customHeight="1">
      <c r="A16" s="61">
        <f>'[8]4_melléklet_PmH'!A16</f>
        <v>751878</v>
      </c>
      <c r="B16" s="430" t="str">
        <f>'[8]4_melléklet_PmH'!B16</f>
        <v>közvilágítás</v>
      </c>
      <c r="C16" s="431">
        <f>'[8]4_melléklet_PmH'!C16</f>
        <v>0</v>
      </c>
      <c r="D16" s="431">
        <f>'[8]4_melléklet_PmH'!D16</f>
        <v>10749.6</v>
      </c>
      <c r="E16" s="62"/>
      <c r="F16" s="62"/>
      <c r="G16" s="62"/>
    </row>
    <row r="17" spans="1:7" s="63" customFormat="1" ht="12.75" customHeight="1">
      <c r="A17" s="61">
        <f>'[8]4_melléklet_PmH'!A17</f>
        <v>751966</v>
      </c>
      <c r="B17" s="430" t="str">
        <f>'[8]4_melléklet_PmH'!B17</f>
        <v>feladatra nem tervezhető elszámolás</v>
      </c>
      <c r="C17" s="431">
        <f>'[8]4_melléklet_PmH'!C17</f>
        <v>234034.4624</v>
      </c>
      <c r="D17" s="431">
        <f>'[8]4_melléklet_PmH'!D17</f>
        <v>0</v>
      </c>
      <c r="E17" s="62"/>
      <c r="F17" s="62"/>
      <c r="G17" s="62"/>
    </row>
    <row r="18" spans="1:7" s="63" customFormat="1" ht="12.75" customHeight="1">
      <c r="A18" s="61">
        <f>'[8]4_melléklet_PmH'!A18</f>
        <v>851297</v>
      </c>
      <c r="B18" s="430" t="str">
        <f>'[8]4_melléklet_PmH'!B18</f>
        <v>védőnői szolgálat</v>
      </c>
      <c r="C18" s="431">
        <f>'[8]4_melléklet_PmH'!C18</f>
        <v>4683</v>
      </c>
      <c r="D18" s="431">
        <f>'[8]4_melléklet_PmH'!D18</f>
        <v>8997.930400000001</v>
      </c>
      <c r="E18" s="62"/>
      <c r="F18" s="62"/>
      <c r="G18" s="62"/>
    </row>
    <row r="19" spans="1:7" s="63" customFormat="1" ht="12.75" customHeight="1">
      <c r="A19" s="61">
        <f>'[8]4_melléklet_PmH'!A19</f>
        <v>851967</v>
      </c>
      <c r="B19" s="430" t="str">
        <f>'[8]4_melléklet_PmH'!B19</f>
        <v>iskola egészségügy</v>
      </c>
      <c r="C19" s="431">
        <f>'[8]4_melléklet_PmH'!C19</f>
        <v>57</v>
      </c>
      <c r="D19" s="431">
        <f>'[8]4_melléklet_PmH'!D19</f>
        <v>57</v>
      </c>
      <c r="E19" s="62"/>
      <c r="F19" s="62"/>
      <c r="G19" s="62"/>
    </row>
    <row r="20" spans="1:7" s="63" customFormat="1" ht="12.75" customHeight="1">
      <c r="A20" s="61">
        <f>'[8]4_melléklet_PmH'!A20</f>
        <v>853233</v>
      </c>
      <c r="B20" s="430" t="str">
        <f>'[8]4_melléklet_PmH'!B20</f>
        <v>házi segítségnyújtás</v>
      </c>
      <c r="C20" s="431">
        <f>'[8]4_melléklet_PmH'!C20</f>
        <v>0</v>
      </c>
      <c r="D20" s="431">
        <f>'[8]4_melléklet_PmH'!D20</f>
        <v>510.96</v>
      </c>
      <c r="E20" s="62"/>
      <c r="F20" s="62"/>
      <c r="G20" s="62"/>
    </row>
    <row r="21" spans="1:7" s="63" customFormat="1" ht="12.75" customHeight="1">
      <c r="A21" s="61">
        <f>'[8]4_melléklet_PmH'!A21</f>
        <v>853255</v>
      </c>
      <c r="B21" s="430" t="str">
        <f>'[8]4_melléklet_PmH'!B21</f>
        <v>szociális étkeztetés</v>
      </c>
      <c r="C21" s="431">
        <f>'[8]4_melléklet_PmH'!C21</f>
        <v>0</v>
      </c>
      <c r="D21" s="431">
        <f>'[8]4_melléklet_PmH'!D21</f>
        <v>0</v>
      </c>
      <c r="E21" s="62"/>
      <c r="F21" s="62"/>
      <c r="G21" s="62"/>
    </row>
    <row r="22" spans="1:7" s="63" customFormat="1" ht="12.75" customHeight="1">
      <c r="A22" s="61">
        <f>'[8]4_melléklet_PmH'!A22</f>
        <v>853311</v>
      </c>
      <c r="B22" s="430" t="str">
        <f>'[8]4_melléklet_PmH'!B22</f>
        <v>pénzbeli rendszeres szociális ellátások</v>
      </c>
      <c r="C22" s="431">
        <f>'[8]4_melléklet_PmH'!C22</f>
        <v>673</v>
      </c>
      <c r="D22" s="431">
        <f>'[8]4_melléklet_PmH'!D22</f>
        <v>19645</v>
      </c>
      <c r="E22" s="62"/>
      <c r="F22" s="62"/>
      <c r="G22" s="62"/>
    </row>
    <row r="23" spans="1:7" s="63" customFormat="1" ht="12.75" customHeight="1">
      <c r="A23" s="61">
        <f>'[8]4_melléklet_PmH'!A23</f>
        <v>853344</v>
      </c>
      <c r="B23" s="430" t="str">
        <f>'[8]4_melléklet_PmH'!B23</f>
        <v>eseti pénzbeli ellátás</v>
      </c>
      <c r="C23" s="431">
        <f>'[8]4_melléklet_PmH'!C23</f>
        <v>0</v>
      </c>
      <c r="D23" s="431">
        <f>'[8]4_melléklet_PmH'!D23</f>
        <v>4009</v>
      </c>
      <c r="E23" s="62"/>
      <c r="F23" s="62"/>
      <c r="G23" s="62"/>
    </row>
    <row r="24" spans="1:7" s="63" customFormat="1" ht="12.75" customHeight="1">
      <c r="A24" s="61">
        <f>'[8]4_melléklet_PmH'!A24</f>
        <v>889928</v>
      </c>
      <c r="B24" s="430" t="str">
        <f>'[8]4_melléklet_PmH'!B24</f>
        <v>tanyagondnoki szolgálat</v>
      </c>
      <c r="C24" s="431">
        <f>'[8]4_melléklet_PmH'!C24</f>
        <v>0</v>
      </c>
      <c r="D24" s="431">
        <f>'[8]4_melléklet_PmH'!D24</f>
        <v>1101</v>
      </c>
      <c r="E24" s="62"/>
      <c r="F24" s="62"/>
      <c r="G24" s="62"/>
    </row>
    <row r="25" spans="1:7" s="63" customFormat="1" ht="12.75" customHeight="1">
      <c r="A25" s="61">
        <f>'[8]4_melléklet_PmH'!A25</f>
        <v>901116</v>
      </c>
      <c r="B25" s="430" t="str">
        <f>'[8]4_melléklet_PmH'!B25</f>
        <v>szennyvíz</v>
      </c>
      <c r="C25" s="431">
        <f>'[8]4_melléklet_PmH'!C25</f>
        <v>3850</v>
      </c>
      <c r="D25" s="431">
        <f>'[8]4_melléklet_PmH'!D25</f>
        <v>26505.2</v>
      </c>
      <c r="E25" s="62"/>
      <c r="F25" s="64"/>
      <c r="G25" s="62"/>
    </row>
    <row r="26" spans="1:7" s="63" customFormat="1" ht="12.75" customHeight="1">
      <c r="A26" s="61">
        <f>'[8]4_melléklet_PmH'!A26</f>
        <v>902113</v>
      </c>
      <c r="B26" s="430" t="str">
        <f>'[8]4_melléklet_PmH'!B26</f>
        <v>települési hulladékkezelés</v>
      </c>
      <c r="C26" s="431">
        <f>'[8]4_melléklet_PmH'!C26</f>
        <v>506.8</v>
      </c>
      <c r="D26" s="431">
        <f>'[8]4_melléklet_PmH'!D26</f>
        <v>2128.8</v>
      </c>
      <c r="E26" s="62"/>
      <c r="F26" s="62"/>
      <c r="G26" s="62"/>
    </row>
    <row r="27" spans="1:7" s="63" customFormat="1" ht="12.75" customHeight="1">
      <c r="A27" s="61">
        <f>'[8]4_melléklet_PmH'!A27</f>
        <v>921815</v>
      </c>
      <c r="B27" s="430" t="str">
        <f>'[8]4_melléklet_PmH'!B27</f>
        <v>művelődési házak tevékenysége (Faluház)</v>
      </c>
      <c r="C27" s="431">
        <f>'[8]4_melléklet_PmH'!C27</f>
        <v>339</v>
      </c>
      <c r="D27" s="431">
        <f>'[8]4_melléklet_PmH'!D27</f>
        <v>6509.28</v>
      </c>
      <c r="E27" s="62"/>
      <c r="F27" s="62"/>
      <c r="G27" s="62"/>
    </row>
    <row r="28" spans="1:7" s="63" customFormat="1" ht="12.75" customHeight="1">
      <c r="A28" s="61">
        <f>'[8]4_melléklet_PmH'!A28</f>
        <v>921925</v>
      </c>
      <c r="B28" s="430" t="str">
        <f>'[8]4_melléklet_PmH'!B28</f>
        <v>egyéb kulturális tevékenység (Civilház)</v>
      </c>
      <c r="C28" s="431">
        <f>'[8]4_melléklet_PmH'!C28</f>
        <v>0</v>
      </c>
      <c r="D28" s="431">
        <f>'[8]4_melléklet_PmH'!D28</f>
        <v>453.6</v>
      </c>
      <c r="E28" s="62"/>
      <c r="F28" s="62"/>
      <c r="G28" s="62"/>
    </row>
    <row r="29" spans="1:7" s="63" customFormat="1" ht="12.75" customHeight="1">
      <c r="A29" s="61">
        <f>'[8]4_melléklet_PmH'!A29</f>
        <v>923127</v>
      </c>
      <c r="B29" s="430" t="str">
        <f>'[8]4_melléklet_PmH'!B29</f>
        <v>közművelődés, könyvtár</v>
      </c>
      <c r="C29" s="431">
        <f>'[8]4_melléklet_PmH'!C29</f>
        <v>0</v>
      </c>
      <c r="D29" s="431">
        <f>'[8]4_melléklet_PmH'!D29</f>
        <v>274</v>
      </c>
      <c r="E29" s="62"/>
      <c r="F29" s="62"/>
      <c r="G29" s="62"/>
    </row>
    <row r="30" spans="1:7" s="63" customFormat="1" ht="12.75" customHeight="1">
      <c r="A30" s="61">
        <f>'[8]4_melléklet_PmH'!A30</f>
        <v>0</v>
      </c>
      <c r="B30" s="430" t="str">
        <f>'[8]4_melléklet_PmH'!B30</f>
        <v>    általános tartalék</v>
      </c>
      <c r="C30" s="431">
        <f>'[8]4_melléklet_PmH'!C30</f>
        <v>0</v>
      </c>
      <c r="D30" s="431">
        <f>'[8]4_melléklet_PmH'!D30</f>
        <v>149.29999999999927</v>
      </c>
      <c r="F30" s="64"/>
      <c r="G30" s="62"/>
    </row>
    <row r="31" spans="1:7" s="63" customFormat="1" ht="12.75" customHeight="1">
      <c r="A31" s="61">
        <f>'[8]4_melléklet_PmH'!A31</f>
        <v>0</v>
      </c>
      <c r="B31" s="430" t="str">
        <f>'[8]4_melléklet_PmH'!B31</f>
        <v>    beruházási céltartalék</v>
      </c>
      <c r="C31" s="431">
        <f>'[8]4_melléklet_PmH'!C31</f>
        <v>0</v>
      </c>
      <c r="D31" s="431">
        <f>'[8]4_melléklet_PmH'!D31</f>
        <v>0</v>
      </c>
      <c r="F31" s="62"/>
      <c r="G31" s="62"/>
    </row>
    <row r="32" spans="1:6" s="60" customFormat="1" ht="12.75" customHeight="1">
      <c r="A32" s="481" t="s">
        <v>150</v>
      </c>
      <c r="B32" s="481"/>
      <c r="C32" s="432">
        <f>'[8]4_melléklet_PmH'!C32</f>
        <v>505901</v>
      </c>
      <c r="D32" s="432">
        <f>'[8]4_melléklet_PmH'!D32</f>
        <v>458319.91343325475</v>
      </c>
      <c r="E32" s="65"/>
      <c r="F32" s="65"/>
    </row>
    <row r="33" spans="1:7" s="63" customFormat="1" ht="12.75">
      <c r="A33" s="66"/>
      <c r="B33" s="64" t="s">
        <v>46</v>
      </c>
      <c r="C33" s="64"/>
      <c r="D33" s="64"/>
      <c r="E33" s="62"/>
      <c r="F33" s="62"/>
      <c r="G33" s="62"/>
    </row>
    <row r="34" spans="1:7" s="63" customFormat="1" ht="12.75">
      <c r="A34" s="66"/>
      <c r="B34" s="64"/>
      <c r="C34" s="64"/>
      <c r="D34" s="64"/>
      <c r="E34" s="64"/>
      <c r="F34" s="62"/>
      <c r="G34" s="62"/>
    </row>
    <row r="35" spans="1:7" s="63" customFormat="1" ht="12.75">
      <c r="A35" s="66"/>
      <c r="B35" s="64"/>
      <c r="C35" s="64"/>
      <c r="D35" s="64"/>
      <c r="E35" s="64"/>
      <c r="F35" s="62"/>
      <c r="G35" s="62"/>
    </row>
    <row r="36" spans="1:7" s="63" customFormat="1" ht="12.75">
      <c r="A36" s="66"/>
      <c r="B36" s="64"/>
      <c r="C36" s="64"/>
      <c r="D36" s="64"/>
      <c r="E36" s="62"/>
      <c r="F36" s="62"/>
      <c r="G36" s="62"/>
    </row>
    <row r="37" spans="1:7" s="63" customFormat="1" ht="12.75">
      <c r="A37" s="66"/>
      <c r="B37" s="64"/>
      <c r="C37" s="64"/>
      <c r="D37" s="64"/>
      <c r="E37" s="62"/>
      <c r="F37" s="62"/>
      <c r="G37" s="62"/>
    </row>
    <row r="38" spans="1:7" s="63" customFormat="1" ht="12.75">
      <c r="A38" s="66"/>
      <c r="B38" s="64"/>
      <c r="C38" s="64"/>
      <c r="E38" s="62"/>
      <c r="F38" s="62"/>
      <c r="G38" s="62"/>
    </row>
    <row r="39" spans="1:7" s="63" customFormat="1" ht="12.75">
      <c r="A39" s="66"/>
      <c r="B39" s="64"/>
      <c r="C39" s="64"/>
      <c r="D39" s="64"/>
      <c r="E39" s="62"/>
      <c r="F39" s="62"/>
      <c r="G39" s="62"/>
    </row>
    <row r="40" spans="1:7" s="63" customFormat="1" ht="12.75">
      <c r="A40" s="66"/>
      <c r="B40" s="64"/>
      <c r="C40" s="64"/>
      <c r="E40" s="62"/>
      <c r="F40" s="62"/>
      <c r="G40" s="62"/>
    </row>
    <row r="41" spans="1:7" s="63" customFormat="1" ht="12.75">
      <c r="A41" s="66"/>
      <c r="B41" s="64"/>
      <c r="C41" s="64"/>
      <c r="D41" s="64"/>
      <c r="E41" s="62"/>
      <c r="F41" s="62"/>
      <c r="G41" s="62"/>
    </row>
    <row r="42" spans="1:7" s="63" customFormat="1" ht="12.75">
      <c r="A42" s="66"/>
      <c r="B42" s="64"/>
      <c r="C42" s="64"/>
      <c r="D42" s="64"/>
      <c r="E42" s="62"/>
      <c r="F42" s="62"/>
      <c r="G42" s="62"/>
    </row>
    <row r="43" spans="1:7" s="63" customFormat="1" ht="12.75">
      <c r="A43" s="66"/>
      <c r="B43" s="64"/>
      <c r="C43" s="64"/>
      <c r="D43" s="64"/>
      <c r="E43" s="62"/>
      <c r="F43" s="62"/>
      <c r="G43" s="62"/>
    </row>
    <row r="44" spans="1:7" s="63" customFormat="1" ht="12.75">
      <c r="A44" s="66"/>
      <c r="B44" s="64"/>
      <c r="C44" s="64"/>
      <c r="D44" s="64"/>
      <c r="E44" s="62"/>
      <c r="F44" s="62"/>
      <c r="G44" s="62"/>
    </row>
    <row r="45" spans="1:7" s="63" customFormat="1" ht="12.75">
      <c r="A45" s="66"/>
      <c r="B45" s="64"/>
      <c r="C45" s="64"/>
      <c r="D45" s="64"/>
      <c r="E45" s="62"/>
      <c r="F45" s="62"/>
      <c r="G45" s="62"/>
    </row>
    <row r="46" spans="1:7" s="63" customFormat="1" ht="12.75">
      <c r="A46" s="66"/>
      <c r="B46" s="64"/>
      <c r="C46" s="64"/>
      <c r="D46" s="64"/>
      <c r="E46" s="62"/>
      <c r="F46" s="62"/>
      <c r="G46" s="62"/>
    </row>
    <row r="47" spans="1:7" s="63" customFormat="1" ht="12.75">
      <c r="A47" s="66"/>
      <c r="B47" s="64"/>
      <c r="C47" s="64"/>
      <c r="D47" s="64"/>
      <c r="E47" s="62"/>
      <c r="F47" s="62"/>
      <c r="G47" s="62"/>
    </row>
    <row r="48" spans="1:7" s="63" customFormat="1" ht="12.75">
      <c r="A48" s="66"/>
      <c r="B48" s="64"/>
      <c r="C48" s="64"/>
      <c r="D48" s="64"/>
      <c r="E48" s="62"/>
      <c r="F48" s="62"/>
      <c r="G48" s="62"/>
    </row>
    <row r="49" spans="1:7" s="63" customFormat="1" ht="12.75">
      <c r="A49" s="66"/>
      <c r="B49" s="64"/>
      <c r="C49" s="64"/>
      <c r="D49" s="64"/>
      <c r="E49" s="62"/>
      <c r="F49" s="62"/>
      <c r="G49" s="62"/>
    </row>
    <row r="50" spans="1:7" s="63" customFormat="1" ht="12.75">
      <c r="A50" s="66"/>
      <c r="B50" s="64"/>
      <c r="C50" s="64"/>
      <c r="D50" s="64"/>
      <c r="E50" s="62"/>
      <c r="F50" s="62"/>
      <c r="G50" s="62"/>
    </row>
    <row r="51" spans="1:7" s="63" customFormat="1" ht="12.75">
      <c r="A51" s="66"/>
      <c r="B51" s="64"/>
      <c r="C51" s="64"/>
      <c r="D51" s="64"/>
      <c r="E51" s="62"/>
      <c r="F51" s="62"/>
      <c r="G51" s="62"/>
    </row>
    <row r="52" spans="1:7" s="63" customFormat="1" ht="12.75">
      <c r="A52" s="66"/>
      <c r="B52" s="64"/>
      <c r="C52" s="64"/>
      <c r="D52" s="64"/>
      <c r="E52" s="62"/>
      <c r="F52" s="62"/>
      <c r="G52" s="62"/>
    </row>
    <row r="53" spans="5:6" ht="12.75">
      <c r="E53" s="54"/>
      <c r="F53" s="54"/>
    </row>
    <row r="54" spans="5:6" ht="12.75">
      <c r="E54" s="54"/>
      <c r="F54" s="54"/>
    </row>
    <row r="55" spans="5:6" ht="12.75">
      <c r="E55" s="54"/>
      <c r="F55" s="54"/>
    </row>
    <row r="56" spans="5:6" ht="12.75">
      <c r="E56" s="54"/>
      <c r="F56" s="54"/>
    </row>
    <row r="57" spans="5:6" ht="12.75">
      <c r="E57" s="54"/>
      <c r="F57" s="54"/>
    </row>
    <row r="58" spans="5:6" ht="12.75">
      <c r="E58" s="54"/>
      <c r="F58" s="54"/>
    </row>
    <row r="59" spans="5:6" ht="12.75">
      <c r="E59" s="54"/>
      <c r="F59" s="54"/>
    </row>
    <row r="60" spans="5:6" ht="12.75">
      <c r="E60" s="54"/>
      <c r="F60" s="54"/>
    </row>
    <row r="61" spans="5:6" ht="12.75">
      <c r="E61" s="54"/>
      <c r="F61" s="54"/>
    </row>
    <row r="62" spans="5:6" ht="12.75">
      <c r="E62" s="54"/>
      <c r="F62" s="54"/>
    </row>
    <row r="63" spans="5:6" ht="12.75">
      <c r="E63" s="54"/>
      <c r="F63" s="54"/>
    </row>
    <row r="64" spans="5:6" ht="12.75">
      <c r="E64" s="54"/>
      <c r="F64" s="54"/>
    </row>
    <row r="65" spans="5:6" ht="12.75">
      <c r="E65" s="54"/>
      <c r="F65" s="54"/>
    </row>
    <row r="66" spans="5:6" ht="12.75">
      <c r="E66" s="54"/>
      <c r="F66" s="54"/>
    </row>
    <row r="67" spans="5:6" ht="12.75">
      <c r="E67" s="54"/>
      <c r="F67" s="54"/>
    </row>
    <row r="68" spans="5:6" ht="12.75">
      <c r="E68" s="54"/>
      <c r="F68" s="54"/>
    </row>
    <row r="69" spans="5:6" ht="12.75">
      <c r="E69" s="54"/>
      <c r="F69" s="54"/>
    </row>
    <row r="70" spans="5:6" ht="12.75">
      <c r="E70" s="54"/>
      <c r="F70" s="54"/>
    </row>
    <row r="71" spans="5:6" ht="12.75">
      <c r="E71" s="54"/>
      <c r="F71" s="54"/>
    </row>
    <row r="72" spans="5:6" ht="12.75">
      <c r="E72" s="54"/>
      <c r="F72" s="54"/>
    </row>
    <row r="73" spans="5:6" ht="12.75">
      <c r="E73" s="54"/>
      <c r="F73" s="54"/>
    </row>
    <row r="74" spans="5:6" ht="12.75">
      <c r="E74" s="54"/>
      <c r="F74" s="54"/>
    </row>
    <row r="75" spans="5:6" ht="12.75">
      <c r="E75" s="54"/>
      <c r="F75" s="54"/>
    </row>
    <row r="76" spans="5:6" ht="12.75">
      <c r="E76" s="54"/>
      <c r="F76" s="54"/>
    </row>
    <row r="77" spans="5:6" ht="12.75">
      <c r="E77" s="54"/>
      <c r="F77" s="54"/>
    </row>
    <row r="78" spans="5:6" ht="12.75">
      <c r="E78" s="54"/>
      <c r="F78" s="54"/>
    </row>
    <row r="79" spans="5:6" ht="12.75">
      <c r="E79" s="54"/>
      <c r="F79" s="54"/>
    </row>
    <row r="80" spans="5:6" ht="12.75">
      <c r="E80" s="54"/>
      <c r="F80" s="54"/>
    </row>
    <row r="81" spans="5:6" ht="12.75">
      <c r="E81" s="54"/>
      <c r="F81" s="54"/>
    </row>
    <row r="82" spans="5:6" ht="12.75">
      <c r="E82" s="54"/>
      <c r="F82" s="54"/>
    </row>
    <row r="83" ht="12.75">
      <c r="F83" s="54"/>
    </row>
    <row r="84" spans="5:6" ht="12.75">
      <c r="E84" s="54"/>
      <c r="F84" s="54"/>
    </row>
    <row r="85" spans="5:6" ht="12.75">
      <c r="E85" s="54"/>
      <c r="F85" s="54"/>
    </row>
    <row r="86" spans="5:6" ht="12.75">
      <c r="E86" s="54"/>
      <c r="F86" s="54"/>
    </row>
    <row r="87" spans="5:6" ht="12.75">
      <c r="E87" s="54"/>
      <c r="F87" s="54"/>
    </row>
    <row r="88" spans="5:6" ht="12.75">
      <c r="E88" s="54"/>
      <c r="F88" s="54"/>
    </row>
    <row r="89" spans="5:6" ht="12.75">
      <c r="E89" s="54"/>
      <c r="F89" s="54"/>
    </row>
    <row r="90" spans="5:6" ht="12.75">
      <c r="E90" s="54"/>
      <c r="F90" s="54"/>
    </row>
    <row r="91" spans="5:6" ht="12.75">
      <c r="E91" s="54"/>
      <c r="F91" s="54"/>
    </row>
    <row r="92" spans="5:6" ht="12.75">
      <c r="E92" s="54"/>
      <c r="F92" s="54"/>
    </row>
    <row r="93" spans="5:6" ht="12.75">
      <c r="E93" s="54"/>
      <c r="F93" s="54"/>
    </row>
    <row r="94" spans="5:6" ht="12.75">
      <c r="E94" s="54"/>
      <c r="F94" s="54"/>
    </row>
    <row r="95" spans="5:6" ht="12.75">
      <c r="E95" s="54"/>
      <c r="F95" s="54"/>
    </row>
    <row r="96" spans="5:6" ht="12.75">
      <c r="E96" s="54"/>
      <c r="F96" s="54"/>
    </row>
    <row r="97" spans="5:6" ht="12.75">
      <c r="E97" s="54"/>
      <c r="F97" s="54"/>
    </row>
    <row r="98" spans="5:6" ht="12.75">
      <c r="E98" s="54"/>
      <c r="F98" s="54"/>
    </row>
    <row r="99" spans="5:6" ht="12.75">
      <c r="E99" s="54"/>
      <c r="F99" s="54"/>
    </row>
    <row r="100" spans="5:6" ht="12.75">
      <c r="E100" s="54"/>
      <c r="F100" s="54"/>
    </row>
    <row r="101" spans="5:6" ht="12.75">
      <c r="E101" s="54"/>
      <c r="F101" s="54"/>
    </row>
    <row r="102" spans="5:6" ht="12.75">
      <c r="E102" s="54"/>
      <c r="F102" s="54"/>
    </row>
    <row r="103" spans="5:6" ht="12.75">
      <c r="E103" s="54"/>
      <c r="F103" s="54"/>
    </row>
    <row r="104" spans="5:6" ht="12.75">
      <c r="E104" s="54"/>
      <c r="F104" s="54"/>
    </row>
    <row r="105" spans="5:6" ht="12.75">
      <c r="E105" s="54"/>
      <c r="F105" s="54"/>
    </row>
    <row r="106" spans="5:6" ht="12.75">
      <c r="E106" s="54"/>
      <c r="F106" s="54"/>
    </row>
    <row r="107" spans="5:6" ht="12.75">
      <c r="E107" s="54"/>
      <c r="F107" s="54"/>
    </row>
    <row r="108" spans="5:6" ht="12.75">
      <c r="E108" s="54"/>
      <c r="F108" s="54"/>
    </row>
    <row r="109" spans="5:6" ht="12.75">
      <c r="E109" s="54"/>
      <c r="F109" s="54"/>
    </row>
    <row r="110" spans="5:6" ht="12.75">
      <c r="E110" s="54"/>
      <c r="F110" s="54"/>
    </row>
    <row r="111" spans="5:6" ht="12.75">
      <c r="E111" s="54"/>
      <c r="F111" s="54"/>
    </row>
    <row r="112" spans="5:6" ht="12.75">
      <c r="E112" s="54"/>
      <c r="F112" s="54"/>
    </row>
    <row r="113" spans="5:6" ht="12.75">
      <c r="E113" s="54"/>
      <c r="F113" s="54"/>
    </row>
    <row r="114" spans="5:6" ht="12.75">
      <c r="E114" s="54"/>
      <c r="F114" s="54"/>
    </row>
    <row r="115" spans="5:6" ht="12.75">
      <c r="E115" s="54"/>
      <c r="F115" s="54"/>
    </row>
    <row r="116" spans="5:6" ht="12.75">
      <c r="E116" s="54"/>
      <c r="F116" s="54"/>
    </row>
    <row r="117" spans="5:6" ht="12.75">
      <c r="E117" s="54"/>
      <c r="F117" s="54"/>
    </row>
    <row r="118" spans="5:6" ht="12.75">
      <c r="E118" s="54"/>
      <c r="F118" s="54"/>
    </row>
    <row r="119" spans="5:6" ht="12.75">
      <c r="E119" s="54"/>
      <c r="F119" s="54"/>
    </row>
    <row r="120" spans="5:6" ht="12.75">
      <c r="E120" s="54"/>
      <c r="F120" s="54"/>
    </row>
    <row r="121" spans="5:6" ht="12.75">
      <c r="E121" s="54"/>
      <c r="F121" s="54"/>
    </row>
    <row r="122" spans="5:6" ht="12.75">
      <c r="E122" s="54"/>
      <c r="F122" s="54"/>
    </row>
    <row r="123" spans="5:6" ht="12.75">
      <c r="E123" s="54"/>
      <c r="F123" s="54"/>
    </row>
    <row r="124" spans="5:6" ht="12.75">
      <c r="E124" s="54"/>
      <c r="F124" s="54"/>
    </row>
    <row r="125" spans="5:6" ht="12.75">
      <c r="E125" s="54"/>
      <c r="F125" s="54"/>
    </row>
    <row r="126" spans="5:6" ht="12.75">
      <c r="E126" s="54"/>
      <c r="F126" s="54"/>
    </row>
    <row r="127" spans="5:6" ht="12.75">
      <c r="E127" s="54"/>
      <c r="F127" s="54"/>
    </row>
    <row r="128" spans="5:6" ht="12.75">
      <c r="E128" s="54"/>
      <c r="F128" s="54"/>
    </row>
    <row r="129" spans="5:6" ht="12.75">
      <c r="E129" s="54"/>
      <c r="F129" s="54"/>
    </row>
    <row r="130" spans="5:6" ht="12.75">
      <c r="E130" s="54"/>
      <c r="F130" s="54"/>
    </row>
    <row r="131" spans="5:6" ht="12.75">
      <c r="E131" s="54"/>
      <c r="F131" s="54"/>
    </row>
    <row r="132" spans="5:6" ht="12.75">
      <c r="E132" s="54"/>
      <c r="F132" s="54"/>
    </row>
    <row r="133" spans="5:6" ht="12.75">
      <c r="E133" s="54"/>
      <c r="F133" s="54"/>
    </row>
    <row r="134" spans="5:6" ht="12.75">
      <c r="E134" s="54"/>
      <c r="F134" s="54"/>
    </row>
    <row r="135" spans="5:6" ht="12.75">
      <c r="E135" s="54"/>
      <c r="F135" s="54"/>
    </row>
    <row r="136" spans="5:6" ht="12.75">
      <c r="E136" s="54"/>
      <c r="F136" s="54"/>
    </row>
    <row r="137" spans="5:6" ht="12.75">
      <c r="E137" s="54"/>
      <c r="F137" s="54"/>
    </row>
    <row r="138" spans="5:6" ht="12.75">
      <c r="E138" s="54"/>
      <c r="F138" s="54"/>
    </row>
    <row r="139" spans="5:6" ht="12.75">
      <c r="E139" s="54"/>
      <c r="F139" s="54"/>
    </row>
    <row r="140" spans="5:6" ht="12.75">
      <c r="E140" s="54"/>
      <c r="F140" s="54"/>
    </row>
    <row r="141" spans="5:6" ht="12.75">
      <c r="E141" s="54"/>
      <c r="F141" s="54"/>
    </row>
    <row r="142" spans="5:6" ht="12.75">
      <c r="E142" s="54"/>
      <c r="F142" s="54"/>
    </row>
    <row r="143" spans="5:6" ht="12.75">
      <c r="E143" s="54"/>
      <c r="F143" s="54"/>
    </row>
    <row r="144" spans="5:6" ht="12.75">
      <c r="E144" s="54"/>
      <c r="F144" s="54"/>
    </row>
    <row r="145" spans="5:6" ht="12.75">
      <c r="E145" s="54"/>
      <c r="F145" s="54"/>
    </row>
    <row r="146" spans="5:6" ht="12.75">
      <c r="E146" s="54"/>
      <c r="F146" s="54"/>
    </row>
    <row r="147" spans="5:6" ht="12.75">
      <c r="E147" s="54"/>
      <c r="F147" s="54"/>
    </row>
    <row r="148" spans="5:6" ht="12.75">
      <c r="E148" s="54"/>
      <c r="F148" s="54"/>
    </row>
    <row r="149" spans="5:6" ht="12.75">
      <c r="E149" s="54"/>
      <c r="F149" s="54"/>
    </row>
    <row r="150" spans="5:6" ht="12.75">
      <c r="E150" s="54"/>
      <c r="F150" s="54"/>
    </row>
    <row r="151" spans="5:6" ht="12.75">
      <c r="E151" s="54"/>
      <c r="F151" s="54"/>
    </row>
    <row r="152" spans="5:6" ht="12.75">
      <c r="E152" s="54"/>
      <c r="F152" s="54"/>
    </row>
    <row r="153" spans="5:6" ht="12.75">
      <c r="E153" s="54"/>
      <c r="F153" s="54"/>
    </row>
    <row r="154" spans="5:6" ht="12.75">
      <c r="E154" s="54"/>
      <c r="F154" s="54"/>
    </row>
    <row r="155" spans="5:6" ht="12.75">
      <c r="E155" s="54"/>
      <c r="F155" s="54"/>
    </row>
    <row r="156" spans="5:6" ht="12.75">
      <c r="E156" s="54"/>
      <c r="F156" s="54"/>
    </row>
    <row r="157" spans="5:6" ht="12.75">
      <c r="E157" s="54"/>
      <c r="F157" s="54"/>
    </row>
    <row r="158" spans="5:6" ht="12.75">
      <c r="E158" s="54"/>
      <c r="F158" s="54"/>
    </row>
    <row r="159" spans="5:6" ht="12.75">
      <c r="E159" s="54"/>
      <c r="F159" s="54"/>
    </row>
    <row r="160" spans="5:6" ht="12.75">
      <c r="E160" s="54"/>
      <c r="F160" s="54"/>
    </row>
    <row r="161" spans="5:6" ht="12.75">
      <c r="E161" s="54"/>
      <c r="F161" s="54"/>
    </row>
  </sheetData>
  <sheetProtection password="DFAB" sheet="1" objects="1" scenarios="1" selectLockedCells="1" selectUnlockedCells="1"/>
  <mergeCells count="136">
    <mergeCell ref="A32:B32"/>
    <mergeCell ref="IG4:IJ4"/>
    <mergeCell ref="IK4:IN4"/>
    <mergeCell ref="IO4:IR4"/>
    <mergeCell ref="IS4:IV4"/>
    <mergeCell ref="B5:D5"/>
    <mergeCell ref="A6:A7"/>
    <mergeCell ref="B6:B7"/>
    <mergeCell ref="C6:C7"/>
    <mergeCell ref="D6:D7"/>
    <mergeCell ref="HI4:HL4"/>
    <mergeCell ref="HM4:HP4"/>
    <mergeCell ref="HQ4:HT4"/>
    <mergeCell ref="HU4:HX4"/>
    <mergeCell ref="HY4:IB4"/>
    <mergeCell ref="IC4:IF4"/>
    <mergeCell ref="GK4:GN4"/>
    <mergeCell ref="GO4:GR4"/>
    <mergeCell ref="GS4:GV4"/>
    <mergeCell ref="GW4:GZ4"/>
    <mergeCell ref="HA4:HD4"/>
    <mergeCell ref="HE4:HH4"/>
    <mergeCell ref="FM4:FP4"/>
    <mergeCell ref="FQ4:FT4"/>
    <mergeCell ref="FU4:FX4"/>
    <mergeCell ref="FY4:GB4"/>
    <mergeCell ref="GC4:GF4"/>
    <mergeCell ref="GG4:GJ4"/>
    <mergeCell ref="EO4:ER4"/>
    <mergeCell ref="ES4:EV4"/>
    <mergeCell ref="EW4:EZ4"/>
    <mergeCell ref="FA4:FD4"/>
    <mergeCell ref="FE4:FH4"/>
    <mergeCell ref="FI4:FL4"/>
    <mergeCell ref="DQ4:DT4"/>
    <mergeCell ref="DU4:DX4"/>
    <mergeCell ref="DY4:EB4"/>
    <mergeCell ref="EC4:EF4"/>
    <mergeCell ref="EG4:EJ4"/>
    <mergeCell ref="EK4:EN4"/>
    <mergeCell ref="CS4:CV4"/>
    <mergeCell ref="CW4:CZ4"/>
    <mergeCell ref="DA4:DD4"/>
    <mergeCell ref="DE4:DH4"/>
    <mergeCell ref="DI4:DL4"/>
    <mergeCell ref="DM4:DP4"/>
    <mergeCell ref="BU4:BX4"/>
    <mergeCell ref="BY4:CB4"/>
    <mergeCell ref="CC4:CF4"/>
    <mergeCell ref="CG4:CJ4"/>
    <mergeCell ref="CK4:CN4"/>
    <mergeCell ref="CO4:CR4"/>
    <mergeCell ref="AW4:AZ4"/>
    <mergeCell ref="BA4:BD4"/>
    <mergeCell ref="BE4:BH4"/>
    <mergeCell ref="BI4:BL4"/>
    <mergeCell ref="BM4:BP4"/>
    <mergeCell ref="BQ4:BT4"/>
    <mergeCell ref="Y4:AB4"/>
    <mergeCell ref="AC4:AF4"/>
    <mergeCell ref="AG4:AJ4"/>
    <mergeCell ref="AK4:AN4"/>
    <mergeCell ref="AO4:AR4"/>
    <mergeCell ref="AS4:AV4"/>
    <mergeCell ref="A4:D4"/>
    <mergeCell ref="E4:H4"/>
    <mergeCell ref="I4:L4"/>
    <mergeCell ref="M4:P4"/>
    <mergeCell ref="Q4:T4"/>
    <mergeCell ref="U4:X4"/>
    <mergeCell ref="HY3:IB3"/>
    <mergeCell ref="IC3:IF3"/>
    <mergeCell ref="IG3:IJ3"/>
    <mergeCell ref="IK3:IN3"/>
    <mergeCell ref="IO3:IR3"/>
    <mergeCell ref="IS3:IV3"/>
    <mergeCell ref="HA3:HD3"/>
    <mergeCell ref="HE3:HH3"/>
    <mergeCell ref="HI3:HL3"/>
    <mergeCell ref="HM3:HP3"/>
    <mergeCell ref="HQ3:HT3"/>
    <mergeCell ref="HU3:HX3"/>
    <mergeCell ref="GC3:GF3"/>
    <mergeCell ref="GG3:GJ3"/>
    <mergeCell ref="GK3:GN3"/>
    <mergeCell ref="GO3:GR3"/>
    <mergeCell ref="GS3:GV3"/>
    <mergeCell ref="GW3:GZ3"/>
    <mergeCell ref="FE3:FH3"/>
    <mergeCell ref="FI3:FL3"/>
    <mergeCell ref="FM3:FP3"/>
    <mergeCell ref="FQ3:FT3"/>
    <mergeCell ref="FU3:FX3"/>
    <mergeCell ref="FY3:GB3"/>
    <mergeCell ref="EG3:EJ3"/>
    <mergeCell ref="EK3:EN3"/>
    <mergeCell ref="EO3:ER3"/>
    <mergeCell ref="ES3:EV3"/>
    <mergeCell ref="EW3:EZ3"/>
    <mergeCell ref="FA3:FD3"/>
    <mergeCell ref="DI3:DL3"/>
    <mergeCell ref="DM3:DP3"/>
    <mergeCell ref="DQ3:DT3"/>
    <mergeCell ref="DU3:DX3"/>
    <mergeCell ref="DY3:EB3"/>
    <mergeCell ref="EC3:EF3"/>
    <mergeCell ref="CK3:CN3"/>
    <mergeCell ref="CO3:CR3"/>
    <mergeCell ref="CS3:CV3"/>
    <mergeCell ref="CW3:CZ3"/>
    <mergeCell ref="DA3:DD3"/>
    <mergeCell ref="DE3:DH3"/>
    <mergeCell ref="BM3:BP3"/>
    <mergeCell ref="BQ3:BT3"/>
    <mergeCell ref="BU3:BX3"/>
    <mergeCell ref="BY3:CB3"/>
    <mergeCell ref="CC3:CF3"/>
    <mergeCell ref="CG3:CJ3"/>
    <mergeCell ref="AO3:AR3"/>
    <mergeCell ref="AS3:AV3"/>
    <mergeCell ref="AW3:AZ3"/>
    <mergeCell ref="BA3:BD3"/>
    <mergeCell ref="BE3:BH3"/>
    <mergeCell ref="BI3:BL3"/>
    <mergeCell ref="Q3:T3"/>
    <mergeCell ref="U3:X3"/>
    <mergeCell ref="Y3:AB3"/>
    <mergeCell ref="AC3:AF3"/>
    <mergeCell ref="AG3:AJ3"/>
    <mergeCell ref="AK3:AN3"/>
    <mergeCell ref="B1:D1"/>
    <mergeCell ref="A2:D2"/>
    <mergeCell ref="A3:D3"/>
    <mergeCell ref="E3:H3"/>
    <mergeCell ref="I3:L3"/>
    <mergeCell ref="M3:P3"/>
  </mergeCells>
  <printOptions horizontalCentered="1"/>
  <pageMargins left="0.5902777777777778" right="0.5902777777777778" top="0.39375" bottom="0.39375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BH630"/>
  <sheetViews>
    <sheetView showZeros="0" zoomScale="80" zoomScaleNormal="80" zoomScalePageLayoutView="0" workbookViewId="0" topLeftCell="A1">
      <selection activeCell="H1" sqref="H1:J1"/>
    </sheetView>
  </sheetViews>
  <sheetFormatPr defaultColWidth="9.140625" defaultRowHeight="12.75"/>
  <cols>
    <col min="1" max="1" width="9.140625" style="258" customWidth="1"/>
    <col min="2" max="2" width="43.00390625" style="268" customWidth="1"/>
    <col min="3" max="11" width="15.7109375" style="269" customWidth="1"/>
    <col min="12" max="12" width="15.7109375" style="271" customWidth="1"/>
    <col min="13" max="33" width="15.7109375" style="258" customWidth="1"/>
    <col min="34" max="16384" width="9.140625" style="258" customWidth="1"/>
  </cols>
  <sheetData>
    <row r="1" spans="2:11" ht="15">
      <c r="B1" s="268" t="s">
        <v>46</v>
      </c>
      <c r="H1" s="451" t="s">
        <v>230</v>
      </c>
      <c r="I1" s="451"/>
      <c r="J1" s="451"/>
      <c r="K1" s="270"/>
    </row>
    <row r="3" spans="2:11" ht="15.75">
      <c r="B3" s="489" t="s">
        <v>231</v>
      </c>
      <c r="C3" s="489"/>
      <c r="D3" s="489"/>
      <c r="E3" s="489"/>
      <c r="F3" s="489"/>
      <c r="G3" s="489"/>
      <c r="H3" s="489"/>
      <c r="I3" s="489"/>
      <c r="J3" s="489"/>
      <c r="K3" s="489"/>
    </row>
    <row r="4" spans="2:11" ht="15.75">
      <c r="B4" s="489" t="s">
        <v>232</v>
      </c>
      <c r="C4" s="489"/>
      <c r="D4" s="489"/>
      <c r="E4" s="489"/>
      <c r="F4" s="489"/>
      <c r="G4" s="489"/>
      <c r="H4" s="489"/>
      <c r="I4" s="489"/>
      <c r="J4" s="489"/>
      <c r="K4" s="489"/>
    </row>
    <row r="6" spans="1:11" ht="15">
      <c r="A6" s="272"/>
      <c r="H6" s="490" t="s">
        <v>5</v>
      </c>
      <c r="I6" s="490"/>
      <c r="J6" s="490"/>
      <c r="K6" s="490"/>
    </row>
    <row r="7" spans="1:11" s="278" customFormat="1" ht="46.5" customHeight="1">
      <c r="A7" s="273" t="s">
        <v>233</v>
      </c>
      <c r="B7" s="274" t="s">
        <v>234</v>
      </c>
      <c r="C7" s="275" t="s">
        <v>235</v>
      </c>
      <c r="D7" s="275" t="s">
        <v>236</v>
      </c>
      <c r="E7" s="276" t="s">
        <v>237</v>
      </c>
      <c r="F7" s="276" t="s">
        <v>238</v>
      </c>
      <c r="G7" s="276" t="s">
        <v>239</v>
      </c>
      <c r="H7" s="276" t="s">
        <v>240</v>
      </c>
      <c r="I7" s="276" t="s">
        <v>241</v>
      </c>
      <c r="J7" s="276" t="s">
        <v>242</v>
      </c>
      <c r="K7" s="277" t="s">
        <v>243</v>
      </c>
    </row>
    <row r="8" spans="1:11" s="282" customFormat="1" ht="17.25" customHeight="1" thickBot="1">
      <c r="A8" s="279">
        <v>1</v>
      </c>
      <c r="B8" s="279">
        <v>2</v>
      </c>
      <c r="C8" s="280">
        <v>3</v>
      </c>
      <c r="D8" s="280">
        <v>4</v>
      </c>
      <c r="E8" s="280">
        <v>5</v>
      </c>
      <c r="F8" s="280">
        <v>6</v>
      </c>
      <c r="G8" s="280">
        <v>7</v>
      </c>
      <c r="H8" s="280">
        <v>8</v>
      </c>
      <c r="I8" s="280">
        <v>9</v>
      </c>
      <c r="J8" s="280">
        <v>10</v>
      </c>
      <c r="K8" s="281" t="s">
        <v>244</v>
      </c>
    </row>
    <row r="9" spans="1:29" s="285" customFormat="1" ht="24.75" customHeight="1" thickBot="1">
      <c r="A9" s="491" t="s">
        <v>245</v>
      </c>
      <c r="B9" s="492"/>
      <c r="C9" s="492"/>
      <c r="D9" s="492"/>
      <c r="E9" s="492"/>
      <c r="F9" s="492"/>
      <c r="G9" s="492"/>
      <c r="H9" s="492"/>
      <c r="I9" s="492"/>
      <c r="J9" s="493"/>
      <c r="K9" s="283">
        <f aca="true" t="shared" si="0" ref="K9:K16">SUM(D9:J9)</f>
        <v>0</v>
      </c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</row>
    <row r="10" spans="1:29" s="285" customFormat="1" ht="24.75" customHeight="1" thickBot="1">
      <c r="A10" s="494" t="s">
        <v>215</v>
      </c>
      <c r="B10" s="286" t="s">
        <v>246</v>
      </c>
      <c r="C10" s="287" t="s">
        <v>247</v>
      </c>
      <c r="D10" s="288"/>
      <c r="E10" s="288">
        <v>183797</v>
      </c>
      <c r="F10" s="288">
        <v>0</v>
      </c>
      <c r="G10" s="289"/>
      <c r="H10" s="288"/>
      <c r="I10" s="288"/>
      <c r="J10" s="288"/>
      <c r="K10" s="283">
        <f t="shared" si="0"/>
        <v>183797</v>
      </c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</row>
    <row r="11" spans="1:29" s="285" customFormat="1" ht="24.75" customHeight="1" thickBot="1">
      <c r="A11" s="495"/>
      <c r="B11" s="496" t="s">
        <v>248</v>
      </c>
      <c r="C11" s="497"/>
      <c r="D11" s="288"/>
      <c r="E11" s="288">
        <v>5226</v>
      </c>
      <c r="F11" s="289">
        <v>0</v>
      </c>
      <c r="G11" s="289"/>
      <c r="H11" s="288"/>
      <c r="I11" s="288"/>
      <c r="J11" s="288"/>
      <c r="K11" s="283">
        <f t="shared" si="0"/>
        <v>5226</v>
      </c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</row>
    <row r="12" spans="1:29" s="282" customFormat="1" ht="24.75" customHeight="1" thickBot="1">
      <c r="A12" s="494" t="s">
        <v>215</v>
      </c>
      <c r="B12" s="286" t="s">
        <v>249</v>
      </c>
      <c r="C12" s="287" t="s">
        <v>250</v>
      </c>
      <c r="D12" s="288">
        <v>2000</v>
      </c>
      <c r="E12" s="288">
        <v>6000</v>
      </c>
      <c r="F12" s="288">
        <v>0</v>
      </c>
      <c r="G12" s="288"/>
      <c r="H12" s="288"/>
      <c r="I12" s="288"/>
      <c r="J12" s="288"/>
      <c r="K12" s="283">
        <f t="shared" si="0"/>
        <v>8000</v>
      </c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</row>
    <row r="13" spans="1:29" s="282" customFormat="1" ht="24.75" customHeight="1" thickBot="1">
      <c r="A13" s="495"/>
      <c r="B13" s="498" t="s">
        <v>251</v>
      </c>
      <c r="C13" s="499"/>
      <c r="D13" s="288"/>
      <c r="E13" s="288">
        <v>600</v>
      </c>
      <c r="F13" s="288">
        <v>0</v>
      </c>
      <c r="G13" s="288"/>
      <c r="H13" s="288"/>
      <c r="I13" s="288"/>
      <c r="J13" s="288"/>
      <c r="K13" s="283">
        <f t="shared" si="0"/>
        <v>600</v>
      </c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</row>
    <row r="14" spans="1:29" s="282" customFormat="1" ht="24.75" customHeight="1" hidden="1">
      <c r="A14" s="500" t="s">
        <v>224</v>
      </c>
      <c r="B14" s="286" t="s">
        <v>252</v>
      </c>
      <c r="C14" s="502">
        <v>2007</v>
      </c>
      <c r="D14" s="288"/>
      <c r="E14" s="288"/>
      <c r="F14" s="288"/>
      <c r="G14" s="288"/>
      <c r="H14" s="288"/>
      <c r="I14" s="288"/>
      <c r="J14" s="288"/>
      <c r="K14" s="283">
        <f t="shared" si="0"/>
        <v>0</v>
      </c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</row>
    <row r="15" spans="1:29" s="282" customFormat="1" ht="24.75" customHeight="1" hidden="1" thickBot="1">
      <c r="A15" s="501"/>
      <c r="B15" s="290" t="s">
        <v>251</v>
      </c>
      <c r="C15" s="502"/>
      <c r="D15" s="288"/>
      <c r="E15" s="288"/>
      <c r="F15" s="288"/>
      <c r="G15" s="288"/>
      <c r="H15" s="288"/>
      <c r="I15" s="288"/>
      <c r="J15" s="288"/>
      <c r="K15" s="283">
        <f t="shared" si="0"/>
        <v>0</v>
      </c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</row>
    <row r="16" spans="1:60" s="292" customFormat="1" ht="24.75" customHeight="1" thickBot="1">
      <c r="A16" s="486" t="s">
        <v>253</v>
      </c>
      <c r="B16" s="487"/>
      <c r="C16" s="488"/>
      <c r="D16" s="291">
        <f>D10+D11+D12+D13</f>
        <v>2000</v>
      </c>
      <c r="E16" s="291">
        <f aca="true" t="shared" si="1" ref="E16:J16">E10+E11+E12+E13</f>
        <v>195623</v>
      </c>
      <c r="F16" s="291">
        <f t="shared" si="1"/>
        <v>0</v>
      </c>
      <c r="G16" s="291">
        <f t="shared" si="1"/>
        <v>0</v>
      </c>
      <c r="H16" s="291">
        <f t="shared" si="1"/>
        <v>0</v>
      </c>
      <c r="I16" s="291">
        <f t="shared" si="1"/>
        <v>0</v>
      </c>
      <c r="J16" s="291">
        <f t="shared" si="1"/>
        <v>0</v>
      </c>
      <c r="K16" s="283">
        <f t="shared" si="0"/>
        <v>197623</v>
      </c>
      <c r="L16" s="284">
        <f aca="true" t="shared" si="2" ref="L16:AQ16">SUM(L9:L15)</f>
        <v>0</v>
      </c>
      <c r="M16" s="284">
        <f t="shared" si="2"/>
        <v>0</v>
      </c>
      <c r="N16" s="284">
        <f t="shared" si="2"/>
        <v>0</v>
      </c>
      <c r="O16" s="284">
        <f t="shared" si="2"/>
        <v>0</v>
      </c>
      <c r="P16" s="284">
        <f t="shared" si="2"/>
        <v>0</v>
      </c>
      <c r="Q16" s="284">
        <f t="shared" si="2"/>
        <v>0</v>
      </c>
      <c r="R16" s="284">
        <f t="shared" si="2"/>
        <v>0</v>
      </c>
      <c r="S16" s="284">
        <f t="shared" si="2"/>
        <v>0</v>
      </c>
      <c r="T16" s="284">
        <f t="shared" si="2"/>
        <v>0</v>
      </c>
      <c r="U16" s="284">
        <f t="shared" si="2"/>
        <v>0</v>
      </c>
      <c r="V16" s="284">
        <f t="shared" si="2"/>
        <v>0</v>
      </c>
      <c r="W16" s="284">
        <f t="shared" si="2"/>
        <v>0</v>
      </c>
      <c r="X16" s="284">
        <f t="shared" si="2"/>
        <v>0</v>
      </c>
      <c r="Y16" s="284">
        <f t="shared" si="2"/>
        <v>0</v>
      </c>
      <c r="Z16" s="284">
        <f t="shared" si="2"/>
        <v>0</v>
      </c>
      <c r="AA16" s="284">
        <f t="shared" si="2"/>
        <v>0</v>
      </c>
      <c r="AB16" s="284">
        <f t="shared" si="2"/>
        <v>0</v>
      </c>
      <c r="AC16" s="284">
        <f t="shared" si="2"/>
        <v>0</v>
      </c>
      <c r="AD16" s="284">
        <f t="shared" si="2"/>
        <v>0</v>
      </c>
      <c r="AE16" s="284">
        <f t="shared" si="2"/>
        <v>0</v>
      </c>
      <c r="AF16" s="284">
        <f t="shared" si="2"/>
        <v>0</v>
      </c>
      <c r="AG16" s="284">
        <f t="shared" si="2"/>
        <v>0</v>
      </c>
      <c r="AH16" s="284">
        <f t="shared" si="2"/>
        <v>0</v>
      </c>
      <c r="AI16" s="284">
        <f t="shared" si="2"/>
        <v>0</v>
      </c>
      <c r="AJ16" s="284">
        <f t="shared" si="2"/>
        <v>0</v>
      </c>
      <c r="AK16" s="284">
        <f t="shared" si="2"/>
        <v>0</v>
      </c>
      <c r="AL16" s="284">
        <f t="shared" si="2"/>
        <v>0</v>
      </c>
      <c r="AM16" s="284">
        <f t="shared" si="2"/>
        <v>0</v>
      </c>
      <c r="AN16" s="284">
        <f t="shared" si="2"/>
        <v>0</v>
      </c>
      <c r="AO16" s="284">
        <f t="shared" si="2"/>
        <v>0</v>
      </c>
      <c r="AP16" s="284">
        <f t="shared" si="2"/>
        <v>0</v>
      </c>
      <c r="AQ16" s="284">
        <f t="shared" si="2"/>
        <v>0</v>
      </c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</row>
    <row r="17" spans="2:60" s="292" customFormat="1" ht="15">
      <c r="B17" s="293"/>
      <c r="C17" s="294"/>
      <c r="D17" s="295"/>
      <c r="E17" s="295"/>
      <c r="F17" s="295"/>
      <c r="G17" s="295"/>
      <c r="H17" s="295"/>
      <c r="I17" s="295"/>
      <c r="J17" s="295"/>
      <c r="K17" s="295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</row>
    <row r="18" spans="2:60" s="292" customFormat="1" ht="15">
      <c r="B18" s="293"/>
      <c r="C18" s="294"/>
      <c r="D18" s="295"/>
      <c r="E18" s="295"/>
      <c r="F18" s="295"/>
      <c r="G18" s="295"/>
      <c r="H18" s="295"/>
      <c r="I18" s="295"/>
      <c r="J18" s="295"/>
      <c r="K18" s="295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</row>
    <row r="19" spans="2:60" s="292" customFormat="1" ht="15">
      <c r="B19" s="293"/>
      <c r="C19" s="294"/>
      <c r="D19" s="295"/>
      <c r="E19" s="295"/>
      <c r="F19" s="295"/>
      <c r="G19" s="295"/>
      <c r="H19" s="295"/>
      <c r="I19" s="295"/>
      <c r="J19" s="295"/>
      <c r="K19" s="295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</row>
    <row r="20" spans="2:29" s="292" customFormat="1" ht="15">
      <c r="B20" s="293"/>
      <c r="C20" s="294"/>
      <c r="D20" s="295"/>
      <c r="E20" s="295"/>
      <c r="F20" s="295"/>
      <c r="G20" s="295"/>
      <c r="H20" s="295"/>
      <c r="I20" s="295"/>
      <c r="J20" s="295"/>
      <c r="K20" s="295"/>
      <c r="L20" s="296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</row>
    <row r="21" spans="2:29" s="292" customFormat="1" ht="15">
      <c r="B21" s="293"/>
      <c r="C21" s="294"/>
      <c r="D21" s="295"/>
      <c r="E21" s="295"/>
      <c r="F21" s="295"/>
      <c r="G21" s="295"/>
      <c r="H21" s="295"/>
      <c r="I21" s="295"/>
      <c r="J21" s="295"/>
      <c r="K21" s="295"/>
      <c r="L21" s="296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</row>
    <row r="22" spans="2:29" s="292" customFormat="1" ht="15">
      <c r="B22" s="293"/>
      <c r="C22" s="294"/>
      <c r="D22" s="295"/>
      <c r="E22" s="295"/>
      <c r="F22" s="295"/>
      <c r="G22" s="295"/>
      <c r="H22" s="295"/>
      <c r="I22" s="295"/>
      <c r="J22" s="295"/>
      <c r="K22" s="295"/>
      <c r="L22" s="296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</row>
    <row r="23" spans="2:29" s="292" customFormat="1" ht="15">
      <c r="B23" s="293"/>
      <c r="C23" s="294"/>
      <c r="D23" s="295"/>
      <c r="E23" s="295"/>
      <c r="F23" s="295"/>
      <c r="G23" s="295"/>
      <c r="H23" s="295"/>
      <c r="I23" s="295"/>
      <c r="J23" s="295"/>
      <c r="K23" s="295"/>
      <c r="L23" s="296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</row>
    <row r="24" spans="2:29" s="292" customFormat="1" ht="15">
      <c r="B24" s="293"/>
      <c r="C24" s="294"/>
      <c r="D24" s="295"/>
      <c r="E24" s="295"/>
      <c r="F24" s="295"/>
      <c r="G24" s="295"/>
      <c r="H24" s="295"/>
      <c r="I24" s="295"/>
      <c r="J24" s="295"/>
      <c r="K24" s="295"/>
      <c r="L24" s="296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</row>
    <row r="25" spans="2:29" s="292" customFormat="1" ht="15">
      <c r="B25" s="293"/>
      <c r="C25" s="294"/>
      <c r="D25" s="295"/>
      <c r="E25" s="295"/>
      <c r="F25" s="295"/>
      <c r="G25" s="295"/>
      <c r="H25" s="295"/>
      <c r="I25" s="295"/>
      <c r="J25" s="295"/>
      <c r="K25" s="295"/>
      <c r="L25" s="296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</row>
    <row r="26" spans="2:29" s="292" customFormat="1" ht="15">
      <c r="B26" s="293"/>
      <c r="C26" s="294"/>
      <c r="D26" s="295"/>
      <c r="E26" s="295"/>
      <c r="F26" s="295"/>
      <c r="G26" s="295"/>
      <c r="H26" s="295"/>
      <c r="I26" s="295"/>
      <c r="J26" s="295"/>
      <c r="K26" s="295"/>
      <c r="L26" s="296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</row>
    <row r="27" spans="2:29" s="292" customFormat="1" ht="15">
      <c r="B27" s="293"/>
      <c r="C27" s="294"/>
      <c r="D27" s="295"/>
      <c r="E27" s="295"/>
      <c r="F27" s="295"/>
      <c r="G27" s="295"/>
      <c r="H27" s="295"/>
      <c r="I27" s="295"/>
      <c r="J27" s="295"/>
      <c r="K27" s="295"/>
      <c r="L27" s="296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</row>
    <row r="28" spans="2:29" s="292" customFormat="1" ht="15">
      <c r="B28" s="293"/>
      <c r="C28" s="294"/>
      <c r="D28" s="295"/>
      <c r="E28" s="295"/>
      <c r="F28" s="295"/>
      <c r="G28" s="295"/>
      <c r="H28" s="295"/>
      <c r="I28" s="295"/>
      <c r="J28" s="295"/>
      <c r="K28" s="295"/>
      <c r="L28" s="296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</row>
    <row r="29" spans="2:29" s="292" customFormat="1" ht="15">
      <c r="B29" s="293"/>
      <c r="C29" s="294"/>
      <c r="D29" s="295"/>
      <c r="E29" s="295"/>
      <c r="F29" s="295"/>
      <c r="G29" s="295"/>
      <c r="H29" s="295"/>
      <c r="I29" s="295"/>
      <c r="J29" s="295"/>
      <c r="K29" s="295"/>
      <c r="L29" s="296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</row>
    <row r="30" spans="2:29" s="292" customFormat="1" ht="15">
      <c r="B30" s="293"/>
      <c r="C30" s="294"/>
      <c r="D30" s="295"/>
      <c r="E30" s="295"/>
      <c r="F30" s="295"/>
      <c r="G30" s="295"/>
      <c r="H30" s="295"/>
      <c r="I30" s="295"/>
      <c r="J30" s="295"/>
      <c r="K30" s="295"/>
      <c r="L30" s="296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</row>
    <row r="31" spans="2:29" s="292" customFormat="1" ht="15">
      <c r="B31" s="293"/>
      <c r="C31" s="294"/>
      <c r="D31" s="295"/>
      <c r="E31" s="295"/>
      <c r="F31" s="295"/>
      <c r="G31" s="295"/>
      <c r="H31" s="295"/>
      <c r="I31" s="295"/>
      <c r="J31" s="295"/>
      <c r="K31" s="295"/>
      <c r="L31" s="296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</row>
    <row r="32" spans="2:29" s="292" customFormat="1" ht="15">
      <c r="B32" s="293"/>
      <c r="C32" s="294"/>
      <c r="D32" s="295"/>
      <c r="E32" s="295"/>
      <c r="F32" s="295"/>
      <c r="G32" s="295"/>
      <c r="H32" s="295"/>
      <c r="I32" s="295"/>
      <c r="J32" s="295"/>
      <c r="K32" s="295"/>
      <c r="L32" s="296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</row>
    <row r="33" spans="2:29" s="292" customFormat="1" ht="15">
      <c r="B33" s="293"/>
      <c r="C33" s="294"/>
      <c r="D33" s="295"/>
      <c r="E33" s="295"/>
      <c r="F33" s="295"/>
      <c r="G33" s="295"/>
      <c r="H33" s="295"/>
      <c r="I33" s="295"/>
      <c r="J33" s="295"/>
      <c r="K33" s="295"/>
      <c r="L33" s="296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</row>
    <row r="34" spans="2:29" s="292" customFormat="1" ht="15">
      <c r="B34" s="293"/>
      <c r="C34" s="294"/>
      <c r="D34" s="295"/>
      <c r="E34" s="295"/>
      <c r="F34" s="295"/>
      <c r="G34" s="295"/>
      <c r="H34" s="295"/>
      <c r="I34" s="295"/>
      <c r="J34" s="295"/>
      <c r="K34" s="295"/>
      <c r="L34" s="296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</row>
    <row r="35" spans="2:29" s="292" customFormat="1" ht="15">
      <c r="B35" s="293"/>
      <c r="C35" s="294"/>
      <c r="D35" s="295"/>
      <c r="E35" s="295"/>
      <c r="F35" s="295"/>
      <c r="G35" s="295"/>
      <c r="H35" s="295"/>
      <c r="I35" s="295"/>
      <c r="J35" s="295"/>
      <c r="K35" s="295"/>
      <c r="L35" s="296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</row>
    <row r="36" spans="2:29" s="292" customFormat="1" ht="15">
      <c r="B36" s="293"/>
      <c r="C36" s="294"/>
      <c r="D36" s="295"/>
      <c r="E36" s="295"/>
      <c r="F36" s="295"/>
      <c r="G36" s="295"/>
      <c r="H36" s="295"/>
      <c r="I36" s="295"/>
      <c r="J36" s="295"/>
      <c r="K36" s="295"/>
      <c r="L36" s="296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</row>
    <row r="37" spans="2:29" s="292" customFormat="1" ht="15">
      <c r="B37" s="293"/>
      <c r="C37" s="294"/>
      <c r="D37" s="295"/>
      <c r="E37" s="295"/>
      <c r="F37" s="295"/>
      <c r="G37" s="295"/>
      <c r="H37" s="295"/>
      <c r="I37" s="295"/>
      <c r="J37" s="295"/>
      <c r="K37" s="295"/>
      <c r="L37" s="296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</row>
    <row r="38" spans="2:29" s="292" customFormat="1" ht="15">
      <c r="B38" s="293"/>
      <c r="C38" s="294"/>
      <c r="D38" s="295"/>
      <c r="E38" s="295"/>
      <c r="F38" s="295"/>
      <c r="G38" s="295"/>
      <c r="H38" s="295"/>
      <c r="I38" s="295"/>
      <c r="J38" s="295"/>
      <c r="K38" s="295"/>
      <c r="L38" s="296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</row>
    <row r="39" spans="2:29" s="292" customFormat="1" ht="15">
      <c r="B39" s="293"/>
      <c r="C39" s="294"/>
      <c r="D39" s="295"/>
      <c r="E39" s="295"/>
      <c r="F39" s="295"/>
      <c r="G39" s="295"/>
      <c r="H39" s="295"/>
      <c r="I39" s="295"/>
      <c r="J39" s="295"/>
      <c r="K39" s="295"/>
      <c r="L39" s="296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</row>
    <row r="40" spans="2:29" s="292" customFormat="1" ht="15">
      <c r="B40" s="293"/>
      <c r="C40" s="294"/>
      <c r="D40" s="295"/>
      <c r="E40" s="295"/>
      <c r="F40" s="295"/>
      <c r="G40" s="295"/>
      <c r="H40" s="295"/>
      <c r="I40" s="295"/>
      <c r="J40" s="295"/>
      <c r="K40" s="295"/>
      <c r="L40" s="296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</row>
    <row r="41" spans="2:29" s="292" customFormat="1" ht="15">
      <c r="B41" s="293"/>
      <c r="C41" s="294"/>
      <c r="D41" s="295"/>
      <c r="E41" s="295"/>
      <c r="F41" s="295"/>
      <c r="G41" s="295"/>
      <c r="H41" s="295"/>
      <c r="I41" s="295"/>
      <c r="J41" s="295"/>
      <c r="K41" s="295"/>
      <c r="L41" s="296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</row>
    <row r="42" spans="2:29" s="292" customFormat="1" ht="15">
      <c r="B42" s="293"/>
      <c r="C42" s="294"/>
      <c r="D42" s="295"/>
      <c r="E42" s="295"/>
      <c r="F42" s="295"/>
      <c r="G42" s="295"/>
      <c r="H42" s="295"/>
      <c r="I42" s="295"/>
      <c r="J42" s="295"/>
      <c r="K42" s="295"/>
      <c r="L42" s="296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</row>
    <row r="43" spans="2:29" s="292" customFormat="1" ht="15">
      <c r="B43" s="293"/>
      <c r="C43" s="294"/>
      <c r="D43" s="295"/>
      <c r="E43" s="295"/>
      <c r="F43" s="295"/>
      <c r="G43" s="295"/>
      <c r="H43" s="295"/>
      <c r="I43" s="295"/>
      <c r="J43" s="295"/>
      <c r="K43" s="295"/>
      <c r="L43" s="296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</row>
    <row r="44" spans="2:29" s="292" customFormat="1" ht="15">
      <c r="B44" s="293"/>
      <c r="C44" s="294"/>
      <c r="D44" s="295"/>
      <c r="E44" s="295"/>
      <c r="F44" s="295"/>
      <c r="G44" s="295"/>
      <c r="H44" s="295"/>
      <c r="I44" s="295"/>
      <c r="J44" s="295"/>
      <c r="K44" s="295"/>
      <c r="L44" s="296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</row>
    <row r="45" spans="2:29" s="292" customFormat="1" ht="15">
      <c r="B45" s="293"/>
      <c r="C45" s="294"/>
      <c r="D45" s="295"/>
      <c r="E45" s="295"/>
      <c r="F45" s="295"/>
      <c r="G45" s="295"/>
      <c r="H45" s="295"/>
      <c r="I45" s="295"/>
      <c r="J45" s="295"/>
      <c r="K45" s="295"/>
      <c r="L45" s="296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</row>
    <row r="46" spans="2:29" s="292" customFormat="1" ht="15">
      <c r="B46" s="293"/>
      <c r="C46" s="294"/>
      <c r="D46" s="295"/>
      <c r="E46" s="295"/>
      <c r="F46" s="295"/>
      <c r="G46" s="295"/>
      <c r="H46" s="295"/>
      <c r="I46" s="295"/>
      <c r="J46" s="295"/>
      <c r="K46" s="295"/>
      <c r="L46" s="296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</row>
    <row r="47" spans="2:29" s="292" customFormat="1" ht="15">
      <c r="B47" s="293"/>
      <c r="C47" s="294"/>
      <c r="D47" s="295"/>
      <c r="E47" s="295"/>
      <c r="F47" s="295"/>
      <c r="G47" s="295"/>
      <c r="H47" s="295"/>
      <c r="I47" s="295"/>
      <c r="J47" s="295"/>
      <c r="K47" s="295"/>
      <c r="L47" s="296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</row>
    <row r="48" spans="2:29" s="292" customFormat="1" ht="15">
      <c r="B48" s="293"/>
      <c r="C48" s="294"/>
      <c r="D48" s="295"/>
      <c r="E48" s="295"/>
      <c r="F48" s="295"/>
      <c r="G48" s="295"/>
      <c r="H48" s="295"/>
      <c r="I48" s="295"/>
      <c r="J48" s="295"/>
      <c r="K48" s="295"/>
      <c r="L48" s="296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</row>
    <row r="49" spans="2:29" s="292" customFormat="1" ht="15">
      <c r="B49" s="293"/>
      <c r="C49" s="294"/>
      <c r="D49" s="295"/>
      <c r="E49" s="295"/>
      <c r="F49" s="295"/>
      <c r="G49" s="295"/>
      <c r="H49" s="295"/>
      <c r="I49" s="295"/>
      <c r="J49" s="295"/>
      <c r="K49" s="295"/>
      <c r="L49" s="296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</row>
    <row r="50" spans="2:29" s="292" customFormat="1" ht="15">
      <c r="B50" s="293"/>
      <c r="C50" s="294"/>
      <c r="D50" s="295"/>
      <c r="E50" s="295"/>
      <c r="F50" s="295"/>
      <c r="G50" s="295"/>
      <c r="H50" s="295"/>
      <c r="I50" s="295"/>
      <c r="J50" s="295"/>
      <c r="K50" s="295"/>
      <c r="L50" s="296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</row>
    <row r="51" spans="2:29" s="292" customFormat="1" ht="15">
      <c r="B51" s="293"/>
      <c r="C51" s="294"/>
      <c r="D51" s="295"/>
      <c r="E51" s="295"/>
      <c r="F51" s="295"/>
      <c r="G51" s="295"/>
      <c r="H51" s="295"/>
      <c r="I51" s="295"/>
      <c r="J51" s="295"/>
      <c r="K51" s="295"/>
      <c r="L51" s="296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</row>
    <row r="52" spans="2:29" s="292" customFormat="1" ht="15">
      <c r="B52" s="293"/>
      <c r="C52" s="294"/>
      <c r="D52" s="295"/>
      <c r="E52" s="295"/>
      <c r="F52" s="295"/>
      <c r="G52" s="295"/>
      <c r="H52" s="295"/>
      <c r="I52" s="295"/>
      <c r="J52" s="295"/>
      <c r="K52" s="295"/>
      <c r="L52" s="296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</row>
    <row r="53" spans="2:29" s="292" customFormat="1" ht="15">
      <c r="B53" s="293"/>
      <c r="C53" s="294"/>
      <c r="D53" s="295"/>
      <c r="E53" s="295"/>
      <c r="F53" s="295"/>
      <c r="G53" s="295"/>
      <c r="H53" s="295"/>
      <c r="I53" s="295"/>
      <c r="J53" s="295"/>
      <c r="K53" s="295"/>
      <c r="L53" s="296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</row>
    <row r="54" spans="2:29" s="292" customFormat="1" ht="15">
      <c r="B54" s="293"/>
      <c r="C54" s="294"/>
      <c r="D54" s="295"/>
      <c r="E54" s="295"/>
      <c r="F54" s="295"/>
      <c r="G54" s="295"/>
      <c r="H54" s="295"/>
      <c r="I54" s="295"/>
      <c r="J54" s="295"/>
      <c r="K54" s="295"/>
      <c r="L54" s="296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</row>
    <row r="55" spans="2:29" s="292" customFormat="1" ht="15">
      <c r="B55" s="293"/>
      <c r="C55" s="294"/>
      <c r="D55" s="295"/>
      <c r="E55" s="295"/>
      <c r="F55" s="295"/>
      <c r="G55" s="295"/>
      <c r="H55" s="295"/>
      <c r="I55" s="295"/>
      <c r="J55" s="295"/>
      <c r="K55" s="295"/>
      <c r="L55" s="296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</row>
    <row r="56" spans="2:29" s="292" customFormat="1" ht="15">
      <c r="B56" s="293"/>
      <c r="C56" s="294"/>
      <c r="D56" s="295"/>
      <c r="E56" s="295"/>
      <c r="F56" s="295"/>
      <c r="G56" s="295"/>
      <c r="H56" s="295"/>
      <c r="I56" s="295"/>
      <c r="J56" s="295"/>
      <c r="K56" s="295"/>
      <c r="L56" s="296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</row>
    <row r="57" spans="2:29" s="292" customFormat="1" ht="15">
      <c r="B57" s="293"/>
      <c r="C57" s="294"/>
      <c r="D57" s="295"/>
      <c r="E57" s="295"/>
      <c r="F57" s="295"/>
      <c r="G57" s="295"/>
      <c r="H57" s="295"/>
      <c r="I57" s="295"/>
      <c r="J57" s="295"/>
      <c r="K57" s="295"/>
      <c r="L57" s="296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</row>
    <row r="58" spans="2:29" s="292" customFormat="1" ht="15">
      <c r="B58" s="293"/>
      <c r="C58" s="294"/>
      <c r="D58" s="295"/>
      <c r="E58" s="295"/>
      <c r="F58" s="295"/>
      <c r="G58" s="295"/>
      <c r="H58" s="295"/>
      <c r="I58" s="295"/>
      <c r="J58" s="295"/>
      <c r="K58" s="295"/>
      <c r="L58" s="296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</row>
    <row r="59" spans="2:29" s="292" customFormat="1" ht="15">
      <c r="B59" s="293"/>
      <c r="C59" s="294"/>
      <c r="D59" s="295"/>
      <c r="E59" s="295"/>
      <c r="F59" s="295"/>
      <c r="G59" s="295"/>
      <c r="H59" s="295"/>
      <c r="I59" s="295"/>
      <c r="J59" s="295"/>
      <c r="K59" s="295"/>
      <c r="L59" s="296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</row>
    <row r="60" spans="2:29" s="292" customFormat="1" ht="15">
      <c r="B60" s="293"/>
      <c r="C60" s="294"/>
      <c r="D60" s="295"/>
      <c r="E60" s="295"/>
      <c r="F60" s="295"/>
      <c r="G60" s="295"/>
      <c r="H60" s="295"/>
      <c r="I60" s="295"/>
      <c r="J60" s="295"/>
      <c r="K60" s="295"/>
      <c r="L60" s="296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</row>
    <row r="61" spans="2:29" s="292" customFormat="1" ht="15">
      <c r="B61" s="293"/>
      <c r="C61" s="294"/>
      <c r="D61" s="295"/>
      <c r="E61" s="295"/>
      <c r="F61" s="295"/>
      <c r="G61" s="295"/>
      <c r="H61" s="295"/>
      <c r="I61" s="295"/>
      <c r="J61" s="295"/>
      <c r="K61" s="295"/>
      <c r="L61" s="296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297"/>
      <c r="AB61" s="297"/>
      <c r="AC61" s="297"/>
    </row>
    <row r="62" spans="2:29" s="292" customFormat="1" ht="15">
      <c r="B62" s="293"/>
      <c r="C62" s="294"/>
      <c r="D62" s="295"/>
      <c r="E62" s="295"/>
      <c r="F62" s="295"/>
      <c r="G62" s="295"/>
      <c r="H62" s="295"/>
      <c r="I62" s="295"/>
      <c r="J62" s="295"/>
      <c r="K62" s="295"/>
      <c r="L62" s="296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</row>
    <row r="63" spans="2:29" s="292" customFormat="1" ht="15">
      <c r="B63" s="293"/>
      <c r="C63" s="294"/>
      <c r="D63" s="295"/>
      <c r="E63" s="295"/>
      <c r="F63" s="295"/>
      <c r="G63" s="295"/>
      <c r="H63" s="295"/>
      <c r="I63" s="295"/>
      <c r="J63" s="295"/>
      <c r="K63" s="295"/>
      <c r="L63" s="296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</row>
    <row r="64" spans="2:29" s="292" customFormat="1" ht="15">
      <c r="B64" s="293"/>
      <c r="C64" s="294"/>
      <c r="D64" s="295"/>
      <c r="E64" s="295"/>
      <c r="F64" s="295"/>
      <c r="G64" s="295"/>
      <c r="H64" s="295"/>
      <c r="I64" s="295"/>
      <c r="J64" s="295"/>
      <c r="K64" s="295"/>
      <c r="L64" s="296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</row>
    <row r="65" spans="2:29" s="292" customFormat="1" ht="15">
      <c r="B65" s="293"/>
      <c r="C65" s="294"/>
      <c r="D65" s="295"/>
      <c r="E65" s="295"/>
      <c r="F65" s="295"/>
      <c r="G65" s="295"/>
      <c r="H65" s="295"/>
      <c r="I65" s="295"/>
      <c r="J65" s="295"/>
      <c r="K65" s="295"/>
      <c r="L65" s="296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297"/>
      <c r="AC65" s="297"/>
    </row>
    <row r="66" spans="2:29" s="292" customFormat="1" ht="15">
      <c r="B66" s="293"/>
      <c r="C66" s="294"/>
      <c r="D66" s="295"/>
      <c r="E66" s="295"/>
      <c r="F66" s="295"/>
      <c r="G66" s="295"/>
      <c r="H66" s="295"/>
      <c r="I66" s="295"/>
      <c r="J66" s="295"/>
      <c r="K66" s="295"/>
      <c r="L66" s="296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</row>
    <row r="67" spans="2:29" s="292" customFormat="1" ht="15">
      <c r="B67" s="293"/>
      <c r="C67" s="294"/>
      <c r="D67" s="295"/>
      <c r="E67" s="295"/>
      <c r="F67" s="295"/>
      <c r="G67" s="295"/>
      <c r="H67" s="295"/>
      <c r="I67" s="295"/>
      <c r="J67" s="295"/>
      <c r="K67" s="295"/>
      <c r="L67" s="296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297"/>
    </row>
    <row r="68" spans="2:29" s="292" customFormat="1" ht="15">
      <c r="B68" s="293"/>
      <c r="C68" s="294"/>
      <c r="D68" s="295"/>
      <c r="E68" s="295"/>
      <c r="F68" s="295"/>
      <c r="G68" s="295"/>
      <c r="H68" s="295"/>
      <c r="I68" s="295"/>
      <c r="J68" s="295"/>
      <c r="K68" s="295"/>
      <c r="L68" s="296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297"/>
      <c r="Y68" s="297"/>
      <c r="Z68" s="297"/>
      <c r="AA68" s="297"/>
      <c r="AB68" s="297"/>
      <c r="AC68" s="297"/>
    </row>
    <row r="69" spans="2:29" s="292" customFormat="1" ht="15">
      <c r="B69" s="293"/>
      <c r="C69" s="294"/>
      <c r="D69" s="295"/>
      <c r="E69" s="295"/>
      <c r="F69" s="295"/>
      <c r="G69" s="295"/>
      <c r="H69" s="295"/>
      <c r="I69" s="295"/>
      <c r="J69" s="295"/>
      <c r="K69" s="295"/>
      <c r="L69" s="296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7"/>
      <c r="Y69" s="297"/>
      <c r="Z69" s="297"/>
      <c r="AA69" s="297"/>
      <c r="AB69" s="297"/>
      <c r="AC69" s="297"/>
    </row>
    <row r="70" spans="2:29" s="292" customFormat="1" ht="15">
      <c r="B70" s="293"/>
      <c r="C70" s="294"/>
      <c r="D70" s="295"/>
      <c r="E70" s="295"/>
      <c r="F70" s="295"/>
      <c r="G70" s="295"/>
      <c r="H70" s="295"/>
      <c r="I70" s="295"/>
      <c r="J70" s="295"/>
      <c r="K70" s="295"/>
      <c r="L70" s="296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</row>
    <row r="71" spans="2:29" s="292" customFormat="1" ht="15">
      <c r="B71" s="293"/>
      <c r="C71" s="294"/>
      <c r="D71" s="295"/>
      <c r="E71" s="295"/>
      <c r="F71" s="295"/>
      <c r="G71" s="295"/>
      <c r="H71" s="295"/>
      <c r="I71" s="295"/>
      <c r="J71" s="295"/>
      <c r="K71" s="295"/>
      <c r="L71" s="296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</row>
    <row r="72" spans="2:29" s="292" customFormat="1" ht="15">
      <c r="B72" s="293"/>
      <c r="C72" s="294"/>
      <c r="D72" s="295"/>
      <c r="E72" s="295"/>
      <c r="F72" s="295"/>
      <c r="G72" s="295"/>
      <c r="H72" s="295"/>
      <c r="I72" s="295"/>
      <c r="J72" s="295"/>
      <c r="K72" s="295"/>
      <c r="L72" s="296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  <c r="AC72" s="297"/>
    </row>
    <row r="73" spans="2:29" s="292" customFormat="1" ht="15">
      <c r="B73" s="293"/>
      <c r="C73" s="294"/>
      <c r="D73" s="295"/>
      <c r="E73" s="295"/>
      <c r="F73" s="295"/>
      <c r="G73" s="295"/>
      <c r="H73" s="295"/>
      <c r="I73" s="295"/>
      <c r="J73" s="295"/>
      <c r="K73" s="295"/>
      <c r="L73" s="296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</row>
    <row r="74" spans="2:29" s="292" customFormat="1" ht="15">
      <c r="B74" s="293"/>
      <c r="C74" s="294"/>
      <c r="D74" s="295"/>
      <c r="E74" s="295"/>
      <c r="F74" s="295"/>
      <c r="G74" s="295"/>
      <c r="H74" s="295"/>
      <c r="I74" s="295"/>
      <c r="J74" s="295"/>
      <c r="K74" s="295"/>
      <c r="L74" s="296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</row>
    <row r="75" spans="2:29" s="292" customFormat="1" ht="15">
      <c r="B75" s="293"/>
      <c r="C75" s="294"/>
      <c r="D75" s="295"/>
      <c r="E75" s="295"/>
      <c r="F75" s="295"/>
      <c r="G75" s="295"/>
      <c r="H75" s="295"/>
      <c r="I75" s="295"/>
      <c r="J75" s="295"/>
      <c r="K75" s="295"/>
      <c r="L75" s="296"/>
      <c r="M75" s="297"/>
      <c r="N75" s="297"/>
      <c r="O75" s="297"/>
      <c r="P75" s="297"/>
      <c r="Q75" s="297"/>
      <c r="R75" s="297"/>
      <c r="S75" s="297"/>
      <c r="T75" s="297"/>
      <c r="U75" s="297"/>
      <c r="V75" s="297"/>
      <c r="W75" s="297"/>
      <c r="X75" s="297"/>
      <c r="Y75" s="297"/>
      <c r="Z75" s="297"/>
      <c r="AA75" s="297"/>
      <c r="AB75" s="297"/>
      <c r="AC75" s="297"/>
    </row>
    <row r="76" spans="2:29" s="292" customFormat="1" ht="15">
      <c r="B76" s="293"/>
      <c r="C76" s="294"/>
      <c r="D76" s="295"/>
      <c r="E76" s="295"/>
      <c r="F76" s="295"/>
      <c r="G76" s="295"/>
      <c r="H76" s="295"/>
      <c r="I76" s="295"/>
      <c r="J76" s="295"/>
      <c r="K76" s="295"/>
      <c r="L76" s="296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7"/>
      <c r="Z76" s="297"/>
      <c r="AA76" s="297"/>
      <c r="AB76" s="297"/>
      <c r="AC76" s="297"/>
    </row>
    <row r="77" spans="2:29" s="292" customFormat="1" ht="15">
      <c r="B77" s="293"/>
      <c r="C77" s="294"/>
      <c r="D77" s="295"/>
      <c r="E77" s="295"/>
      <c r="F77" s="295"/>
      <c r="G77" s="295"/>
      <c r="H77" s="295"/>
      <c r="I77" s="295"/>
      <c r="J77" s="295"/>
      <c r="K77" s="295"/>
      <c r="L77" s="296"/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7"/>
      <c r="AC77" s="297"/>
    </row>
    <row r="78" spans="2:29" s="292" customFormat="1" ht="15">
      <c r="B78" s="293"/>
      <c r="C78" s="294"/>
      <c r="D78" s="295"/>
      <c r="E78" s="295"/>
      <c r="F78" s="295"/>
      <c r="G78" s="295"/>
      <c r="H78" s="295"/>
      <c r="I78" s="295"/>
      <c r="J78" s="295"/>
      <c r="K78" s="295"/>
      <c r="L78" s="296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7"/>
    </row>
    <row r="79" spans="2:29" s="292" customFormat="1" ht="15">
      <c r="B79" s="293"/>
      <c r="C79" s="294"/>
      <c r="D79" s="295"/>
      <c r="E79" s="295"/>
      <c r="F79" s="295"/>
      <c r="G79" s="295"/>
      <c r="H79" s="295"/>
      <c r="I79" s="295"/>
      <c r="J79" s="295"/>
      <c r="K79" s="295"/>
      <c r="L79" s="296"/>
      <c r="M79" s="297"/>
      <c r="N79" s="297"/>
      <c r="O79" s="297"/>
      <c r="P79" s="297"/>
      <c r="Q79" s="297"/>
      <c r="R79" s="297"/>
      <c r="S79" s="297"/>
      <c r="T79" s="297"/>
      <c r="U79" s="297"/>
      <c r="V79" s="297"/>
      <c r="W79" s="297"/>
      <c r="X79" s="297"/>
      <c r="Y79" s="297"/>
      <c r="Z79" s="297"/>
      <c r="AA79" s="297"/>
      <c r="AB79" s="297"/>
      <c r="AC79" s="297"/>
    </row>
    <row r="80" spans="2:29" s="292" customFormat="1" ht="15">
      <c r="B80" s="293"/>
      <c r="C80" s="294"/>
      <c r="D80" s="295"/>
      <c r="E80" s="295"/>
      <c r="F80" s="295"/>
      <c r="G80" s="295"/>
      <c r="H80" s="295"/>
      <c r="I80" s="295"/>
      <c r="J80" s="295"/>
      <c r="K80" s="295"/>
      <c r="L80" s="296"/>
      <c r="M80" s="297"/>
      <c r="N80" s="297"/>
      <c r="O80" s="297"/>
      <c r="P80" s="297"/>
      <c r="Q80" s="297"/>
      <c r="R80" s="297"/>
      <c r="S80" s="297"/>
      <c r="T80" s="297"/>
      <c r="U80" s="297"/>
      <c r="V80" s="297"/>
      <c r="W80" s="297"/>
      <c r="X80" s="297"/>
      <c r="Y80" s="297"/>
      <c r="Z80" s="297"/>
      <c r="AA80" s="297"/>
      <c r="AB80" s="297"/>
      <c r="AC80" s="297"/>
    </row>
    <row r="81" spans="2:29" s="292" customFormat="1" ht="15">
      <c r="B81" s="293"/>
      <c r="C81" s="294"/>
      <c r="D81" s="295"/>
      <c r="E81" s="295"/>
      <c r="F81" s="295"/>
      <c r="G81" s="295"/>
      <c r="H81" s="295"/>
      <c r="I81" s="295"/>
      <c r="J81" s="295"/>
      <c r="K81" s="295"/>
      <c r="L81" s="296"/>
      <c r="M81" s="297"/>
      <c r="N81" s="297"/>
      <c r="O81" s="297"/>
      <c r="P81" s="297"/>
      <c r="Q81" s="297"/>
      <c r="R81" s="297"/>
      <c r="S81" s="297"/>
      <c r="T81" s="297"/>
      <c r="U81" s="297"/>
      <c r="V81" s="297"/>
      <c r="W81" s="297"/>
      <c r="X81" s="297"/>
      <c r="Y81" s="297"/>
      <c r="Z81" s="297"/>
      <c r="AA81" s="297"/>
      <c r="AB81" s="297"/>
      <c r="AC81" s="297"/>
    </row>
    <row r="82" spans="2:29" s="292" customFormat="1" ht="15">
      <c r="B82" s="293"/>
      <c r="C82" s="294"/>
      <c r="D82" s="295"/>
      <c r="E82" s="295"/>
      <c r="F82" s="295"/>
      <c r="G82" s="295"/>
      <c r="H82" s="295"/>
      <c r="I82" s="295"/>
      <c r="J82" s="295"/>
      <c r="K82" s="295"/>
      <c r="L82" s="296"/>
      <c r="M82" s="297"/>
      <c r="N82" s="297"/>
      <c r="O82" s="297"/>
      <c r="P82" s="297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</row>
    <row r="83" spans="2:29" s="292" customFormat="1" ht="15">
      <c r="B83" s="293"/>
      <c r="C83" s="294"/>
      <c r="D83" s="295"/>
      <c r="E83" s="295"/>
      <c r="F83" s="295"/>
      <c r="G83" s="295"/>
      <c r="H83" s="295"/>
      <c r="I83" s="295"/>
      <c r="J83" s="295"/>
      <c r="K83" s="295"/>
      <c r="L83" s="296"/>
      <c r="M83" s="297"/>
      <c r="N83" s="297"/>
      <c r="O83" s="297"/>
      <c r="P83" s="297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</row>
    <row r="84" spans="2:29" s="292" customFormat="1" ht="15">
      <c r="B84" s="293"/>
      <c r="C84" s="294"/>
      <c r="D84" s="295"/>
      <c r="E84" s="295"/>
      <c r="F84" s="295"/>
      <c r="G84" s="295"/>
      <c r="H84" s="295"/>
      <c r="I84" s="295"/>
      <c r="J84" s="295"/>
      <c r="K84" s="295"/>
      <c r="L84" s="296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</row>
    <row r="85" spans="2:29" s="292" customFormat="1" ht="15">
      <c r="B85" s="293"/>
      <c r="C85" s="294"/>
      <c r="D85" s="295"/>
      <c r="E85" s="295"/>
      <c r="F85" s="295"/>
      <c r="G85" s="295"/>
      <c r="H85" s="295"/>
      <c r="I85" s="295"/>
      <c r="J85" s="295"/>
      <c r="K85" s="295"/>
      <c r="L85" s="296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</row>
    <row r="86" spans="2:29" s="292" customFormat="1" ht="15">
      <c r="B86" s="293"/>
      <c r="C86" s="294"/>
      <c r="D86" s="295"/>
      <c r="E86" s="295"/>
      <c r="F86" s="295"/>
      <c r="G86" s="295"/>
      <c r="H86" s="295"/>
      <c r="I86" s="295"/>
      <c r="J86" s="295"/>
      <c r="K86" s="295"/>
      <c r="L86" s="296"/>
      <c r="M86" s="297"/>
      <c r="N86" s="297"/>
      <c r="O86" s="297"/>
      <c r="P86" s="297"/>
      <c r="Q86" s="297"/>
      <c r="R86" s="297"/>
      <c r="S86" s="297"/>
      <c r="T86" s="297"/>
      <c r="U86" s="297"/>
      <c r="V86" s="297"/>
      <c r="W86" s="297"/>
      <c r="X86" s="297"/>
      <c r="Y86" s="297"/>
      <c r="Z86" s="297"/>
      <c r="AA86" s="297"/>
      <c r="AB86" s="297"/>
      <c r="AC86" s="297"/>
    </row>
    <row r="87" spans="2:29" s="292" customFormat="1" ht="15">
      <c r="B87" s="293"/>
      <c r="C87" s="294"/>
      <c r="D87" s="295"/>
      <c r="E87" s="295"/>
      <c r="F87" s="295"/>
      <c r="G87" s="295"/>
      <c r="H87" s="295"/>
      <c r="I87" s="295"/>
      <c r="J87" s="295"/>
      <c r="K87" s="295"/>
      <c r="L87" s="296"/>
      <c r="M87" s="29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</row>
    <row r="88" spans="2:29" s="292" customFormat="1" ht="15">
      <c r="B88" s="293"/>
      <c r="C88" s="294"/>
      <c r="D88" s="295"/>
      <c r="E88" s="295"/>
      <c r="F88" s="295"/>
      <c r="G88" s="295"/>
      <c r="H88" s="295"/>
      <c r="I88" s="295"/>
      <c r="J88" s="295"/>
      <c r="K88" s="295"/>
      <c r="L88" s="296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</row>
    <row r="89" spans="2:29" s="292" customFormat="1" ht="15">
      <c r="B89" s="293"/>
      <c r="C89" s="294"/>
      <c r="D89" s="295"/>
      <c r="E89" s="295"/>
      <c r="F89" s="295"/>
      <c r="G89" s="295"/>
      <c r="H89" s="295"/>
      <c r="I89" s="295"/>
      <c r="J89" s="295"/>
      <c r="K89" s="295"/>
      <c r="L89" s="296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</row>
    <row r="90" spans="2:29" s="292" customFormat="1" ht="15">
      <c r="B90" s="293"/>
      <c r="C90" s="294"/>
      <c r="D90" s="295"/>
      <c r="E90" s="295"/>
      <c r="F90" s="295"/>
      <c r="G90" s="295"/>
      <c r="H90" s="295"/>
      <c r="I90" s="295"/>
      <c r="J90" s="295"/>
      <c r="K90" s="295"/>
      <c r="L90" s="296"/>
      <c r="M90" s="297"/>
      <c r="N90" s="297"/>
      <c r="O90" s="297"/>
      <c r="P90" s="297"/>
      <c r="Q90" s="297"/>
      <c r="R90" s="297"/>
      <c r="S90" s="297"/>
      <c r="T90" s="297"/>
      <c r="U90" s="297"/>
      <c r="V90" s="297"/>
      <c r="W90" s="297"/>
      <c r="X90" s="297"/>
      <c r="Y90" s="297"/>
      <c r="Z90" s="297"/>
      <c r="AA90" s="297"/>
      <c r="AB90" s="297"/>
      <c r="AC90" s="297"/>
    </row>
    <row r="91" spans="2:29" s="292" customFormat="1" ht="15">
      <c r="B91" s="293"/>
      <c r="C91" s="294"/>
      <c r="D91" s="295"/>
      <c r="E91" s="295"/>
      <c r="F91" s="295"/>
      <c r="G91" s="295"/>
      <c r="H91" s="295"/>
      <c r="I91" s="295"/>
      <c r="J91" s="295"/>
      <c r="K91" s="295"/>
      <c r="L91" s="296"/>
      <c r="M91" s="297"/>
      <c r="N91" s="297"/>
      <c r="O91" s="297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7"/>
      <c r="AC91" s="297"/>
    </row>
    <row r="92" spans="2:29" s="292" customFormat="1" ht="15">
      <c r="B92" s="293"/>
      <c r="C92" s="294"/>
      <c r="D92" s="295"/>
      <c r="E92" s="295"/>
      <c r="F92" s="295"/>
      <c r="G92" s="295"/>
      <c r="H92" s="295"/>
      <c r="I92" s="295"/>
      <c r="J92" s="295"/>
      <c r="K92" s="295"/>
      <c r="L92" s="296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</row>
    <row r="93" spans="2:29" s="292" customFormat="1" ht="15">
      <c r="B93" s="293"/>
      <c r="C93" s="294"/>
      <c r="D93" s="295"/>
      <c r="E93" s="295"/>
      <c r="F93" s="295"/>
      <c r="G93" s="295"/>
      <c r="H93" s="295"/>
      <c r="I93" s="295"/>
      <c r="J93" s="295"/>
      <c r="K93" s="295"/>
      <c r="L93" s="296"/>
      <c r="M93" s="297"/>
      <c r="N93" s="297"/>
      <c r="O93" s="297"/>
      <c r="P93" s="297"/>
      <c r="Q93" s="297"/>
      <c r="R93" s="297"/>
      <c r="S93" s="297"/>
      <c r="T93" s="297"/>
      <c r="U93" s="297"/>
      <c r="V93" s="297"/>
      <c r="W93" s="297"/>
      <c r="X93" s="297"/>
      <c r="Y93" s="297"/>
      <c r="Z93" s="297"/>
      <c r="AA93" s="297"/>
      <c r="AB93" s="297"/>
      <c r="AC93" s="297"/>
    </row>
    <row r="94" spans="2:29" s="292" customFormat="1" ht="15">
      <c r="B94" s="293"/>
      <c r="C94" s="294"/>
      <c r="D94" s="295"/>
      <c r="E94" s="295"/>
      <c r="F94" s="295"/>
      <c r="G94" s="295"/>
      <c r="H94" s="295"/>
      <c r="I94" s="295"/>
      <c r="J94" s="295"/>
      <c r="K94" s="295"/>
      <c r="L94" s="296"/>
      <c r="M94" s="297"/>
      <c r="N94" s="297"/>
      <c r="O94" s="297"/>
      <c r="P94" s="297"/>
      <c r="Q94" s="297"/>
      <c r="R94" s="297"/>
      <c r="S94" s="297"/>
      <c r="T94" s="297"/>
      <c r="U94" s="297"/>
      <c r="V94" s="297"/>
      <c r="W94" s="297"/>
      <c r="X94" s="297"/>
      <c r="Y94" s="297"/>
      <c r="Z94" s="297"/>
      <c r="AA94" s="297"/>
      <c r="AB94" s="297"/>
      <c r="AC94" s="297"/>
    </row>
    <row r="95" spans="2:29" s="292" customFormat="1" ht="15">
      <c r="B95" s="293"/>
      <c r="C95" s="294"/>
      <c r="D95" s="295"/>
      <c r="E95" s="295"/>
      <c r="F95" s="295"/>
      <c r="G95" s="295"/>
      <c r="H95" s="295"/>
      <c r="I95" s="295"/>
      <c r="J95" s="295"/>
      <c r="K95" s="295"/>
      <c r="L95" s="296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</row>
    <row r="96" spans="2:29" s="292" customFormat="1" ht="15">
      <c r="B96" s="293"/>
      <c r="C96" s="294"/>
      <c r="D96" s="295"/>
      <c r="E96" s="295"/>
      <c r="F96" s="295"/>
      <c r="G96" s="295"/>
      <c r="H96" s="295"/>
      <c r="I96" s="295"/>
      <c r="J96" s="295"/>
      <c r="K96" s="295"/>
      <c r="L96" s="296"/>
      <c r="M96" s="297"/>
      <c r="N96" s="297"/>
      <c r="O96" s="297"/>
      <c r="P96" s="297"/>
      <c r="Q96" s="297"/>
      <c r="R96" s="297"/>
      <c r="S96" s="297"/>
      <c r="T96" s="297"/>
      <c r="U96" s="297"/>
      <c r="V96" s="297"/>
      <c r="W96" s="297"/>
      <c r="X96" s="297"/>
      <c r="Y96" s="297"/>
      <c r="Z96" s="297"/>
      <c r="AA96" s="297"/>
      <c r="AB96" s="297"/>
      <c r="AC96" s="297"/>
    </row>
    <row r="97" spans="2:29" s="292" customFormat="1" ht="15">
      <c r="B97" s="293"/>
      <c r="C97" s="294"/>
      <c r="D97" s="295"/>
      <c r="E97" s="295"/>
      <c r="F97" s="295"/>
      <c r="G97" s="295"/>
      <c r="H97" s="295"/>
      <c r="I97" s="295"/>
      <c r="J97" s="295"/>
      <c r="K97" s="295"/>
      <c r="L97" s="296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</row>
    <row r="98" spans="2:29" s="292" customFormat="1" ht="15">
      <c r="B98" s="293"/>
      <c r="C98" s="294"/>
      <c r="D98" s="295"/>
      <c r="E98" s="295"/>
      <c r="F98" s="295"/>
      <c r="G98" s="295"/>
      <c r="H98" s="295"/>
      <c r="I98" s="295"/>
      <c r="J98" s="295"/>
      <c r="K98" s="295"/>
      <c r="L98" s="296"/>
      <c r="M98" s="297"/>
      <c r="N98" s="297"/>
      <c r="O98" s="297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</row>
    <row r="99" spans="2:29" s="292" customFormat="1" ht="15">
      <c r="B99" s="293"/>
      <c r="C99" s="294"/>
      <c r="D99" s="295"/>
      <c r="E99" s="295"/>
      <c r="F99" s="295"/>
      <c r="G99" s="295"/>
      <c r="H99" s="295"/>
      <c r="I99" s="295"/>
      <c r="J99" s="295"/>
      <c r="K99" s="295"/>
      <c r="L99" s="296"/>
      <c r="M99" s="297"/>
      <c r="N99" s="297"/>
      <c r="O99" s="297"/>
      <c r="P99" s="297"/>
      <c r="Q99" s="297"/>
      <c r="R99" s="297"/>
      <c r="S99" s="297"/>
      <c r="T99" s="297"/>
      <c r="U99" s="297"/>
      <c r="V99" s="297"/>
      <c r="W99" s="297"/>
      <c r="X99" s="297"/>
      <c r="Y99" s="297"/>
      <c r="Z99" s="297"/>
      <c r="AA99" s="297"/>
      <c r="AB99" s="297"/>
      <c r="AC99" s="297"/>
    </row>
    <row r="100" spans="2:29" s="292" customFormat="1" ht="15">
      <c r="B100" s="293"/>
      <c r="C100" s="294"/>
      <c r="D100" s="295"/>
      <c r="E100" s="295"/>
      <c r="F100" s="295"/>
      <c r="G100" s="295"/>
      <c r="H100" s="295"/>
      <c r="I100" s="295"/>
      <c r="J100" s="295"/>
      <c r="K100" s="295"/>
      <c r="L100" s="296"/>
      <c r="M100" s="297"/>
      <c r="N100" s="297"/>
      <c r="O100" s="297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</row>
    <row r="101" spans="2:29" s="292" customFormat="1" ht="15">
      <c r="B101" s="293"/>
      <c r="C101" s="294"/>
      <c r="D101" s="295"/>
      <c r="E101" s="295"/>
      <c r="F101" s="295"/>
      <c r="G101" s="295"/>
      <c r="H101" s="295"/>
      <c r="I101" s="295"/>
      <c r="J101" s="295"/>
      <c r="K101" s="295"/>
      <c r="L101" s="296"/>
      <c r="M101" s="297"/>
      <c r="N101" s="297"/>
      <c r="O101" s="297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</row>
    <row r="102" spans="2:29" s="292" customFormat="1" ht="15">
      <c r="B102" s="293"/>
      <c r="C102" s="294"/>
      <c r="D102" s="295"/>
      <c r="E102" s="295"/>
      <c r="F102" s="295"/>
      <c r="G102" s="295"/>
      <c r="H102" s="295"/>
      <c r="I102" s="295"/>
      <c r="J102" s="295"/>
      <c r="K102" s="295"/>
      <c r="L102" s="296"/>
      <c r="M102" s="297"/>
      <c r="N102" s="297"/>
      <c r="O102" s="297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297"/>
      <c r="AC102" s="297"/>
    </row>
    <row r="103" spans="2:29" s="292" customFormat="1" ht="15">
      <c r="B103" s="293"/>
      <c r="C103" s="294"/>
      <c r="D103" s="295"/>
      <c r="E103" s="295"/>
      <c r="F103" s="295"/>
      <c r="G103" s="295"/>
      <c r="H103" s="295"/>
      <c r="I103" s="295"/>
      <c r="J103" s="295"/>
      <c r="K103" s="295"/>
      <c r="L103" s="296"/>
      <c r="M103" s="297"/>
      <c r="N103" s="297"/>
      <c r="O103" s="297"/>
      <c r="P103" s="297"/>
      <c r="Q103" s="297"/>
      <c r="R103" s="297"/>
      <c r="S103" s="297"/>
      <c r="T103" s="297"/>
      <c r="U103" s="297"/>
      <c r="V103" s="297"/>
      <c r="W103" s="297"/>
      <c r="X103" s="297"/>
      <c r="Y103" s="297"/>
      <c r="Z103" s="297"/>
      <c r="AA103" s="297"/>
      <c r="AB103" s="297"/>
      <c r="AC103" s="297"/>
    </row>
    <row r="104" spans="2:29" s="292" customFormat="1" ht="15">
      <c r="B104" s="293"/>
      <c r="C104" s="294"/>
      <c r="D104" s="295"/>
      <c r="E104" s="295"/>
      <c r="F104" s="295"/>
      <c r="G104" s="295"/>
      <c r="H104" s="295"/>
      <c r="I104" s="295"/>
      <c r="J104" s="295"/>
      <c r="K104" s="295"/>
      <c r="L104" s="296"/>
      <c r="M104" s="297"/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297"/>
      <c r="AC104" s="297"/>
    </row>
    <row r="105" spans="2:29" s="292" customFormat="1" ht="15">
      <c r="B105" s="293"/>
      <c r="C105" s="294"/>
      <c r="D105" s="295"/>
      <c r="E105" s="295"/>
      <c r="F105" s="295"/>
      <c r="G105" s="295"/>
      <c r="H105" s="295"/>
      <c r="I105" s="295"/>
      <c r="J105" s="295"/>
      <c r="K105" s="295"/>
      <c r="L105" s="296"/>
      <c r="M105" s="297"/>
      <c r="N105" s="297"/>
      <c r="O105" s="297"/>
      <c r="P105" s="297"/>
      <c r="Q105" s="297"/>
      <c r="R105" s="297"/>
      <c r="S105" s="297"/>
      <c r="T105" s="297"/>
      <c r="U105" s="297"/>
      <c r="V105" s="297"/>
      <c r="W105" s="297"/>
      <c r="X105" s="297"/>
      <c r="Y105" s="297"/>
      <c r="Z105" s="297"/>
      <c r="AA105" s="297"/>
      <c r="AB105" s="297"/>
      <c r="AC105" s="297"/>
    </row>
    <row r="106" spans="2:29" s="292" customFormat="1" ht="15">
      <c r="B106" s="293"/>
      <c r="C106" s="294"/>
      <c r="D106" s="295"/>
      <c r="E106" s="295"/>
      <c r="F106" s="295"/>
      <c r="G106" s="295"/>
      <c r="H106" s="295"/>
      <c r="I106" s="295"/>
      <c r="J106" s="295"/>
      <c r="K106" s="295"/>
      <c r="L106" s="296"/>
      <c r="M106" s="297"/>
      <c r="N106" s="297"/>
      <c r="O106" s="297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7"/>
      <c r="AC106" s="297"/>
    </row>
    <row r="107" spans="2:29" s="292" customFormat="1" ht="15">
      <c r="B107" s="293"/>
      <c r="C107" s="294"/>
      <c r="D107" s="295"/>
      <c r="E107" s="295"/>
      <c r="F107" s="295"/>
      <c r="G107" s="295"/>
      <c r="H107" s="295"/>
      <c r="I107" s="295"/>
      <c r="J107" s="295"/>
      <c r="K107" s="295"/>
      <c r="L107" s="296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297"/>
      <c r="AC107" s="297"/>
    </row>
    <row r="108" spans="2:29" s="292" customFormat="1" ht="15">
      <c r="B108" s="293"/>
      <c r="C108" s="294"/>
      <c r="D108" s="295"/>
      <c r="E108" s="295"/>
      <c r="F108" s="295"/>
      <c r="G108" s="295"/>
      <c r="H108" s="295"/>
      <c r="I108" s="295"/>
      <c r="J108" s="295"/>
      <c r="K108" s="295"/>
      <c r="L108" s="296"/>
      <c r="M108" s="297"/>
      <c r="N108" s="297"/>
      <c r="O108" s="297"/>
      <c r="P108" s="297"/>
      <c r="Q108" s="297"/>
      <c r="R108" s="297"/>
      <c r="S108" s="297"/>
      <c r="T108" s="297"/>
      <c r="U108" s="297"/>
      <c r="V108" s="297"/>
      <c r="W108" s="297"/>
      <c r="X108" s="297"/>
      <c r="Y108" s="297"/>
      <c r="Z108" s="297"/>
      <c r="AA108" s="297"/>
      <c r="AB108" s="297"/>
      <c r="AC108" s="297"/>
    </row>
    <row r="109" spans="2:29" s="292" customFormat="1" ht="15">
      <c r="B109" s="293"/>
      <c r="C109" s="294"/>
      <c r="D109" s="295"/>
      <c r="E109" s="295"/>
      <c r="F109" s="295"/>
      <c r="G109" s="295"/>
      <c r="H109" s="295"/>
      <c r="I109" s="295"/>
      <c r="J109" s="295"/>
      <c r="K109" s="295"/>
      <c r="L109" s="296"/>
      <c r="M109" s="297"/>
      <c r="N109" s="297"/>
      <c r="O109" s="297"/>
      <c r="P109" s="297"/>
      <c r="Q109" s="297"/>
      <c r="R109" s="297"/>
      <c r="S109" s="297"/>
      <c r="T109" s="297"/>
      <c r="U109" s="297"/>
      <c r="V109" s="297"/>
      <c r="W109" s="297"/>
      <c r="X109" s="297"/>
      <c r="Y109" s="297"/>
      <c r="Z109" s="297"/>
      <c r="AA109" s="297"/>
      <c r="AB109" s="297"/>
      <c r="AC109" s="297"/>
    </row>
    <row r="110" spans="2:29" s="292" customFormat="1" ht="15">
      <c r="B110" s="293"/>
      <c r="C110" s="294"/>
      <c r="D110" s="295"/>
      <c r="E110" s="295"/>
      <c r="F110" s="295"/>
      <c r="G110" s="295"/>
      <c r="H110" s="295"/>
      <c r="I110" s="295"/>
      <c r="J110" s="295"/>
      <c r="K110" s="295"/>
      <c r="L110" s="296"/>
      <c r="M110" s="297"/>
      <c r="N110" s="297"/>
      <c r="O110" s="297"/>
      <c r="P110" s="297"/>
      <c r="Q110" s="297"/>
      <c r="R110" s="297"/>
      <c r="S110" s="297"/>
      <c r="T110" s="297"/>
      <c r="U110" s="297"/>
      <c r="V110" s="297"/>
      <c r="W110" s="297"/>
      <c r="X110" s="297"/>
      <c r="Y110" s="297"/>
      <c r="Z110" s="297"/>
      <c r="AA110" s="297"/>
      <c r="AB110" s="297"/>
      <c r="AC110" s="297"/>
    </row>
    <row r="111" spans="2:29" s="292" customFormat="1" ht="15">
      <c r="B111" s="293"/>
      <c r="C111" s="294"/>
      <c r="D111" s="295"/>
      <c r="E111" s="295"/>
      <c r="F111" s="295"/>
      <c r="G111" s="295"/>
      <c r="H111" s="295"/>
      <c r="I111" s="295"/>
      <c r="J111" s="295"/>
      <c r="K111" s="295"/>
      <c r="L111" s="296"/>
      <c r="M111" s="297"/>
      <c r="N111" s="297"/>
      <c r="O111" s="297"/>
      <c r="P111" s="297"/>
      <c r="Q111" s="297"/>
      <c r="R111" s="297"/>
      <c r="S111" s="297"/>
      <c r="T111" s="297"/>
      <c r="U111" s="297"/>
      <c r="V111" s="297"/>
      <c r="W111" s="297"/>
      <c r="X111" s="297"/>
      <c r="Y111" s="297"/>
      <c r="Z111" s="297"/>
      <c r="AA111" s="297"/>
      <c r="AB111" s="297"/>
      <c r="AC111" s="297"/>
    </row>
    <row r="112" spans="2:29" s="292" customFormat="1" ht="15">
      <c r="B112" s="293"/>
      <c r="C112" s="294"/>
      <c r="D112" s="295"/>
      <c r="E112" s="295"/>
      <c r="F112" s="295"/>
      <c r="G112" s="295"/>
      <c r="H112" s="295"/>
      <c r="I112" s="295"/>
      <c r="J112" s="295"/>
      <c r="K112" s="295"/>
      <c r="L112" s="296"/>
      <c r="M112" s="297"/>
      <c r="N112" s="297"/>
      <c r="O112" s="297"/>
      <c r="P112" s="297"/>
      <c r="Q112" s="297"/>
      <c r="R112" s="297"/>
      <c r="S112" s="297"/>
      <c r="T112" s="297"/>
      <c r="U112" s="297"/>
      <c r="V112" s="297"/>
      <c r="W112" s="297"/>
      <c r="X112" s="297"/>
      <c r="Y112" s="297"/>
      <c r="Z112" s="297"/>
      <c r="AA112" s="297"/>
      <c r="AB112" s="297"/>
      <c r="AC112" s="297"/>
    </row>
    <row r="113" spans="2:29" s="292" customFormat="1" ht="15">
      <c r="B113" s="293"/>
      <c r="C113" s="294"/>
      <c r="D113" s="295"/>
      <c r="E113" s="295"/>
      <c r="F113" s="295"/>
      <c r="G113" s="295"/>
      <c r="H113" s="295"/>
      <c r="I113" s="295"/>
      <c r="J113" s="295"/>
      <c r="K113" s="295"/>
      <c r="L113" s="296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297"/>
      <c r="X113" s="297"/>
      <c r="Y113" s="297"/>
      <c r="Z113" s="297"/>
      <c r="AA113" s="297"/>
      <c r="AB113" s="297"/>
      <c r="AC113" s="297"/>
    </row>
    <row r="114" spans="2:29" s="292" customFormat="1" ht="15">
      <c r="B114" s="293"/>
      <c r="C114" s="294"/>
      <c r="D114" s="295"/>
      <c r="E114" s="295"/>
      <c r="F114" s="295"/>
      <c r="G114" s="295"/>
      <c r="H114" s="295"/>
      <c r="I114" s="295"/>
      <c r="J114" s="295"/>
      <c r="K114" s="295"/>
      <c r="L114" s="296"/>
      <c r="M114" s="297"/>
      <c r="N114" s="297"/>
      <c r="O114" s="297"/>
      <c r="P114" s="297"/>
      <c r="Q114" s="297"/>
      <c r="R114" s="297"/>
      <c r="S114" s="297"/>
      <c r="T114" s="297"/>
      <c r="U114" s="297"/>
      <c r="V114" s="297"/>
      <c r="W114" s="297"/>
      <c r="X114" s="297"/>
      <c r="Y114" s="297"/>
      <c r="Z114" s="297"/>
      <c r="AA114" s="297"/>
      <c r="AB114" s="297"/>
      <c r="AC114" s="297"/>
    </row>
    <row r="115" spans="2:29" s="292" customFormat="1" ht="15">
      <c r="B115" s="293"/>
      <c r="C115" s="294"/>
      <c r="D115" s="295"/>
      <c r="E115" s="295"/>
      <c r="F115" s="295"/>
      <c r="G115" s="295"/>
      <c r="H115" s="295"/>
      <c r="I115" s="295"/>
      <c r="J115" s="295"/>
      <c r="K115" s="295"/>
      <c r="L115" s="296"/>
      <c r="M115" s="297"/>
      <c r="N115" s="297"/>
      <c r="O115" s="297"/>
      <c r="P115" s="297"/>
      <c r="Q115" s="297"/>
      <c r="R115" s="297"/>
      <c r="S115" s="297"/>
      <c r="T115" s="297"/>
      <c r="U115" s="297"/>
      <c r="V115" s="297"/>
      <c r="W115" s="297"/>
      <c r="X115" s="297"/>
      <c r="Y115" s="297"/>
      <c r="Z115" s="297"/>
      <c r="AA115" s="297"/>
      <c r="AB115" s="297"/>
      <c r="AC115" s="297"/>
    </row>
    <row r="116" spans="2:29" s="292" customFormat="1" ht="15">
      <c r="B116" s="293"/>
      <c r="C116" s="294"/>
      <c r="D116" s="295"/>
      <c r="E116" s="295"/>
      <c r="F116" s="295"/>
      <c r="G116" s="295"/>
      <c r="H116" s="295"/>
      <c r="I116" s="295"/>
      <c r="J116" s="295"/>
      <c r="K116" s="295"/>
      <c r="L116" s="296"/>
      <c r="M116" s="297"/>
      <c r="N116" s="297"/>
      <c r="O116" s="297"/>
      <c r="P116" s="297"/>
      <c r="Q116" s="297"/>
      <c r="R116" s="297"/>
      <c r="S116" s="297"/>
      <c r="T116" s="297"/>
      <c r="U116" s="297"/>
      <c r="V116" s="297"/>
      <c r="W116" s="297"/>
      <c r="X116" s="297"/>
      <c r="Y116" s="297"/>
      <c r="Z116" s="297"/>
      <c r="AA116" s="297"/>
      <c r="AB116" s="297"/>
      <c r="AC116" s="297"/>
    </row>
    <row r="117" spans="2:29" s="292" customFormat="1" ht="15">
      <c r="B117" s="293"/>
      <c r="C117" s="294"/>
      <c r="D117" s="295"/>
      <c r="E117" s="295"/>
      <c r="F117" s="295"/>
      <c r="G117" s="295"/>
      <c r="H117" s="295"/>
      <c r="I117" s="295"/>
      <c r="J117" s="295"/>
      <c r="K117" s="295"/>
      <c r="L117" s="296"/>
      <c r="M117" s="297"/>
      <c r="N117" s="297"/>
      <c r="O117" s="297"/>
      <c r="P117" s="297"/>
      <c r="Q117" s="297"/>
      <c r="R117" s="297"/>
      <c r="S117" s="297"/>
      <c r="T117" s="297"/>
      <c r="U117" s="297"/>
      <c r="V117" s="297"/>
      <c r="W117" s="297"/>
      <c r="X117" s="297"/>
      <c r="Y117" s="297"/>
      <c r="Z117" s="297"/>
      <c r="AA117" s="297"/>
      <c r="AB117" s="297"/>
      <c r="AC117" s="297"/>
    </row>
    <row r="118" spans="2:29" s="292" customFormat="1" ht="15">
      <c r="B118" s="293"/>
      <c r="C118" s="294"/>
      <c r="D118" s="295"/>
      <c r="E118" s="295"/>
      <c r="F118" s="295"/>
      <c r="G118" s="295"/>
      <c r="H118" s="295"/>
      <c r="I118" s="295"/>
      <c r="J118" s="295"/>
      <c r="K118" s="295"/>
      <c r="L118" s="296"/>
      <c r="M118" s="297"/>
      <c r="N118" s="297"/>
      <c r="O118" s="297"/>
      <c r="P118" s="297"/>
      <c r="Q118" s="297"/>
      <c r="R118" s="297"/>
      <c r="S118" s="297"/>
      <c r="T118" s="297"/>
      <c r="U118" s="297"/>
      <c r="V118" s="297"/>
      <c r="W118" s="297"/>
      <c r="X118" s="297"/>
      <c r="Y118" s="297"/>
      <c r="Z118" s="297"/>
      <c r="AA118" s="297"/>
      <c r="AB118" s="297"/>
      <c r="AC118" s="297"/>
    </row>
    <row r="119" spans="2:29" s="292" customFormat="1" ht="15">
      <c r="B119" s="293"/>
      <c r="C119" s="294"/>
      <c r="D119" s="295"/>
      <c r="E119" s="295"/>
      <c r="F119" s="295"/>
      <c r="G119" s="295"/>
      <c r="H119" s="295"/>
      <c r="I119" s="295"/>
      <c r="J119" s="295"/>
      <c r="K119" s="295"/>
      <c r="L119" s="296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</row>
    <row r="120" spans="2:29" s="292" customFormat="1" ht="15">
      <c r="B120" s="293"/>
      <c r="C120" s="294"/>
      <c r="D120" s="295"/>
      <c r="E120" s="295"/>
      <c r="F120" s="295"/>
      <c r="G120" s="295"/>
      <c r="H120" s="295"/>
      <c r="I120" s="295"/>
      <c r="J120" s="295"/>
      <c r="K120" s="295"/>
      <c r="L120" s="296"/>
      <c r="M120" s="297"/>
      <c r="N120" s="297"/>
      <c r="O120" s="297"/>
      <c r="P120" s="297"/>
      <c r="Q120" s="297"/>
      <c r="R120" s="297"/>
      <c r="S120" s="297"/>
      <c r="T120" s="297"/>
      <c r="U120" s="297"/>
      <c r="V120" s="297"/>
      <c r="W120" s="297"/>
      <c r="X120" s="297"/>
      <c r="Y120" s="297"/>
      <c r="Z120" s="297"/>
      <c r="AA120" s="297"/>
      <c r="AB120" s="297"/>
      <c r="AC120" s="297"/>
    </row>
    <row r="121" spans="2:29" s="292" customFormat="1" ht="15">
      <c r="B121" s="293"/>
      <c r="C121" s="294"/>
      <c r="D121" s="295"/>
      <c r="E121" s="295"/>
      <c r="F121" s="295"/>
      <c r="G121" s="295"/>
      <c r="H121" s="295"/>
      <c r="I121" s="295"/>
      <c r="J121" s="295"/>
      <c r="K121" s="295"/>
      <c r="L121" s="296"/>
      <c r="M121" s="297"/>
      <c r="N121" s="297"/>
      <c r="O121" s="297"/>
      <c r="P121" s="297"/>
      <c r="Q121" s="297"/>
      <c r="R121" s="297"/>
      <c r="S121" s="297"/>
      <c r="T121" s="297"/>
      <c r="U121" s="297"/>
      <c r="V121" s="297"/>
      <c r="W121" s="297"/>
      <c r="X121" s="297"/>
      <c r="Y121" s="297"/>
      <c r="Z121" s="297"/>
      <c r="AA121" s="297"/>
      <c r="AB121" s="297"/>
      <c r="AC121" s="297"/>
    </row>
    <row r="122" spans="2:29" s="292" customFormat="1" ht="15">
      <c r="B122" s="293"/>
      <c r="C122" s="294"/>
      <c r="D122" s="295"/>
      <c r="E122" s="295"/>
      <c r="F122" s="295"/>
      <c r="G122" s="295"/>
      <c r="H122" s="295"/>
      <c r="I122" s="295"/>
      <c r="J122" s="295"/>
      <c r="K122" s="295"/>
      <c r="L122" s="296"/>
      <c r="M122" s="297"/>
      <c r="N122" s="297"/>
      <c r="O122" s="297"/>
      <c r="P122" s="297"/>
      <c r="Q122" s="297"/>
      <c r="R122" s="297"/>
      <c r="S122" s="297"/>
      <c r="T122" s="297"/>
      <c r="U122" s="297"/>
      <c r="V122" s="297"/>
      <c r="W122" s="297"/>
      <c r="X122" s="297"/>
      <c r="Y122" s="297"/>
      <c r="Z122" s="297"/>
      <c r="AA122" s="297"/>
      <c r="AB122" s="297"/>
      <c r="AC122" s="297"/>
    </row>
    <row r="123" spans="2:29" s="292" customFormat="1" ht="15">
      <c r="B123" s="293"/>
      <c r="C123" s="294"/>
      <c r="D123" s="295"/>
      <c r="E123" s="295"/>
      <c r="F123" s="295"/>
      <c r="G123" s="295"/>
      <c r="H123" s="295"/>
      <c r="I123" s="295"/>
      <c r="J123" s="295"/>
      <c r="K123" s="295"/>
      <c r="L123" s="296"/>
      <c r="M123" s="297"/>
      <c r="N123" s="297"/>
      <c r="O123" s="297"/>
      <c r="P123" s="297"/>
      <c r="Q123" s="297"/>
      <c r="R123" s="297"/>
      <c r="S123" s="297"/>
      <c r="T123" s="297"/>
      <c r="U123" s="297"/>
      <c r="V123" s="297"/>
      <c r="W123" s="297"/>
      <c r="X123" s="297"/>
      <c r="Y123" s="297"/>
      <c r="Z123" s="297"/>
      <c r="AA123" s="297"/>
      <c r="AB123" s="297"/>
      <c r="AC123" s="297"/>
    </row>
    <row r="124" spans="2:29" s="292" customFormat="1" ht="15">
      <c r="B124" s="293"/>
      <c r="C124" s="294"/>
      <c r="D124" s="295"/>
      <c r="E124" s="295"/>
      <c r="F124" s="295"/>
      <c r="G124" s="295"/>
      <c r="H124" s="295"/>
      <c r="I124" s="295"/>
      <c r="J124" s="295"/>
      <c r="K124" s="295"/>
      <c r="L124" s="296"/>
      <c r="M124" s="297"/>
      <c r="N124" s="297"/>
      <c r="O124" s="297"/>
      <c r="P124" s="297"/>
      <c r="Q124" s="297"/>
      <c r="R124" s="297"/>
      <c r="S124" s="297"/>
      <c r="T124" s="297"/>
      <c r="U124" s="297"/>
      <c r="V124" s="297"/>
      <c r="W124" s="297"/>
      <c r="X124" s="297"/>
      <c r="Y124" s="297"/>
      <c r="Z124" s="297"/>
      <c r="AA124" s="297"/>
      <c r="AB124" s="297"/>
      <c r="AC124" s="297"/>
    </row>
    <row r="125" spans="2:29" s="292" customFormat="1" ht="15">
      <c r="B125" s="293"/>
      <c r="C125" s="294"/>
      <c r="D125" s="295"/>
      <c r="E125" s="295"/>
      <c r="F125" s="295"/>
      <c r="G125" s="295"/>
      <c r="H125" s="295"/>
      <c r="I125" s="295"/>
      <c r="J125" s="295"/>
      <c r="K125" s="295"/>
      <c r="L125" s="296"/>
      <c r="M125" s="297"/>
      <c r="N125" s="297"/>
      <c r="O125" s="297"/>
      <c r="P125" s="297"/>
      <c r="Q125" s="297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7"/>
      <c r="AC125" s="297"/>
    </row>
    <row r="126" spans="2:29" s="292" customFormat="1" ht="15">
      <c r="B126" s="293"/>
      <c r="C126" s="294"/>
      <c r="D126" s="295"/>
      <c r="E126" s="295"/>
      <c r="F126" s="295"/>
      <c r="G126" s="295"/>
      <c r="H126" s="295"/>
      <c r="I126" s="295"/>
      <c r="J126" s="295"/>
      <c r="K126" s="295"/>
      <c r="L126" s="296"/>
      <c r="M126" s="297"/>
      <c r="N126" s="297"/>
      <c r="O126" s="297"/>
      <c r="P126" s="297"/>
      <c r="Q126" s="297"/>
      <c r="R126" s="297"/>
      <c r="S126" s="297"/>
      <c r="T126" s="297"/>
      <c r="U126" s="297"/>
      <c r="V126" s="297"/>
      <c r="W126" s="297"/>
      <c r="X126" s="297"/>
      <c r="Y126" s="297"/>
      <c r="Z126" s="297"/>
      <c r="AA126" s="297"/>
      <c r="AB126" s="297"/>
      <c r="AC126" s="297"/>
    </row>
    <row r="127" spans="2:29" s="292" customFormat="1" ht="15">
      <c r="B127" s="293"/>
      <c r="C127" s="294"/>
      <c r="D127" s="295"/>
      <c r="E127" s="295"/>
      <c r="F127" s="295"/>
      <c r="G127" s="295"/>
      <c r="H127" s="295"/>
      <c r="I127" s="295"/>
      <c r="J127" s="295"/>
      <c r="K127" s="295"/>
      <c r="L127" s="296"/>
      <c r="M127" s="297"/>
      <c r="N127" s="297"/>
      <c r="O127" s="297"/>
      <c r="P127" s="297"/>
      <c r="Q127" s="297"/>
      <c r="R127" s="297"/>
      <c r="S127" s="297"/>
      <c r="T127" s="297"/>
      <c r="U127" s="297"/>
      <c r="V127" s="297"/>
      <c r="W127" s="297"/>
      <c r="X127" s="297"/>
      <c r="Y127" s="297"/>
      <c r="Z127" s="297"/>
      <c r="AA127" s="297"/>
      <c r="AB127" s="297"/>
      <c r="AC127" s="297"/>
    </row>
    <row r="128" spans="2:29" s="292" customFormat="1" ht="15">
      <c r="B128" s="293"/>
      <c r="C128" s="294"/>
      <c r="D128" s="295"/>
      <c r="E128" s="295"/>
      <c r="F128" s="295"/>
      <c r="G128" s="295"/>
      <c r="H128" s="295"/>
      <c r="I128" s="295"/>
      <c r="J128" s="295"/>
      <c r="K128" s="295"/>
      <c r="L128" s="296"/>
      <c r="M128" s="297"/>
      <c r="N128" s="297"/>
      <c r="O128" s="297"/>
      <c r="P128" s="297"/>
      <c r="Q128" s="297"/>
      <c r="R128" s="297"/>
      <c r="S128" s="297"/>
      <c r="T128" s="297"/>
      <c r="U128" s="297"/>
      <c r="V128" s="297"/>
      <c r="W128" s="297"/>
      <c r="X128" s="297"/>
      <c r="Y128" s="297"/>
      <c r="Z128" s="297"/>
      <c r="AA128" s="297"/>
      <c r="AB128" s="297"/>
      <c r="AC128" s="297"/>
    </row>
    <row r="129" spans="2:29" s="292" customFormat="1" ht="15">
      <c r="B129" s="293"/>
      <c r="C129" s="294"/>
      <c r="D129" s="295"/>
      <c r="E129" s="295"/>
      <c r="F129" s="295"/>
      <c r="G129" s="295"/>
      <c r="H129" s="295"/>
      <c r="I129" s="295"/>
      <c r="J129" s="295"/>
      <c r="K129" s="295"/>
      <c r="L129" s="296"/>
      <c r="M129" s="297"/>
      <c r="N129" s="297"/>
      <c r="O129" s="297"/>
      <c r="P129" s="297"/>
      <c r="Q129" s="297"/>
      <c r="R129" s="297"/>
      <c r="S129" s="297"/>
      <c r="T129" s="297"/>
      <c r="U129" s="297"/>
      <c r="V129" s="297"/>
      <c r="W129" s="297"/>
      <c r="X129" s="297"/>
      <c r="Y129" s="297"/>
      <c r="Z129" s="297"/>
      <c r="AA129" s="297"/>
      <c r="AB129" s="297"/>
      <c r="AC129" s="297"/>
    </row>
    <row r="130" spans="2:29" s="292" customFormat="1" ht="15">
      <c r="B130" s="293"/>
      <c r="C130" s="294"/>
      <c r="D130" s="295"/>
      <c r="E130" s="295"/>
      <c r="F130" s="295"/>
      <c r="G130" s="295"/>
      <c r="H130" s="295"/>
      <c r="I130" s="295"/>
      <c r="J130" s="295"/>
      <c r="K130" s="295"/>
      <c r="L130" s="296"/>
      <c r="M130" s="297"/>
      <c r="N130" s="297"/>
      <c r="O130" s="297"/>
      <c r="P130" s="297"/>
      <c r="Q130" s="297"/>
      <c r="R130" s="297"/>
      <c r="S130" s="297"/>
      <c r="T130" s="297"/>
      <c r="U130" s="297"/>
      <c r="V130" s="297"/>
      <c r="W130" s="297"/>
      <c r="X130" s="297"/>
      <c r="Y130" s="297"/>
      <c r="Z130" s="297"/>
      <c r="AA130" s="297"/>
      <c r="AB130" s="297"/>
      <c r="AC130" s="297"/>
    </row>
    <row r="131" spans="2:29" s="292" customFormat="1" ht="15">
      <c r="B131" s="293"/>
      <c r="C131" s="294"/>
      <c r="D131" s="295"/>
      <c r="E131" s="295"/>
      <c r="F131" s="295"/>
      <c r="G131" s="295"/>
      <c r="H131" s="295"/>
      <c r="I131" s="295"/>
      <c r="J131" s="295"/>
      <c r="K131" s="295"/>
      <c r="L131" s="296"/>
      <c r="M131" s="297"/>
      <c r="N131" s="297"/>
      <c r="O131" s="297"/>
      <c r="P131" s="297"/>
      <c r="Q131" s="297"/>
      <c r="R131" s="297"/>
      <c r="S131" s="297"/>
      <c r="T131" s="297"/>
      <c r="U131" s="297"/>
      <c r="V131" s="297"/>
      <c r="W131" s="297"/>
      <c r="X131" s="297"/>
      <c r="Y131" s="297"/>
      <c r="Z131" s="297"/>
      <c r="AA131" s="297"/>
      <c r="AB131" s="297"/>
      <c r="AC131" s="297"/>
    </row>
    <row r="132" spans="2:29" s="292" customFormat="1" ht="15">
      <c r="B132" s="293"/>
      <c r="C132" s="294"/>
      <c r="D132" s="295"/>
      <c r="E132" s="295"/>
      <c r="F132" s="295"/>
      <c r="G132" s="295"/>
      <c r="H132" s="295"/>
      <c r="I132" s="295"/>
      <c r="J132" s="295"/>
      <c r="K132" s="295"/>
      <c r="L132" s="296"/>
      <c r="M132" s="297"/>
      <c r="N132" s="297"/>
      <c r="O132" s="297"/>
      <c r="P132" s="297"/>
      <c r="Q132" s="297"/>
      <c r="R132" s="297"/>
      <c r="S132" s="297"/>
      <c r="T132" s="297"/>
      <c r="U132" s="297"/>
      <c r="V132" s="297"/>
      <c r="W132" s="297"/>
      <c r="X132" s="297"/>
      <c r="Y132" s="297"/>
      <c r="Z132" s="297"/>
      <c r="AA132" s="297"/>
      <c r="AB132" s="297"/>
      <c r="AC132" s="297"/>
    </row>
    <row r="133" spans="2:29" s="292" customFormat="1" ht="15">
      <c r="B133" s="293"/>
      <c r="C133" s="294"/>
      <c r="D133" s="295"/>
      <c r="E133" s="295"/>
      <c r="F133" s="295"/>
      <c r="G133" s="295"/>
      <c r="H133" s="295"/>
      <c r="I133" s="295"/>
      <c r="J133" s="295"/>
      <c r="K133" s="295"/>
      <c r="L133" s="296"/>
      <c r="M133" s="297"/>
      <c r="N133" s="297"/>
      <c r="O133" s="297"/>
      <c r="P133" s="297"/>
      <c r="Q133" s="297"/>
      <c r="R133" s="297"/>
      <c r="S133" s="297"/>
      <c r="T133" s="297"/>
      <c r="U133" s="297"/>
      <c r="V133" s="297"/>
      <c r="W133" s="297"/>
      <c r="X133" s="297"/>
      <c r="Y133" s="297"/>
      <c r="Z133" s="297"/>
      <c r="AA133" s="297"/>
      <c r="AB133" s="297"/>
      <c r="AC133" s="297"/>
    </row>
    <row r="134" spans="2:29" s="292" customFormat="1" ht="15">
      <c r="B134" s="293"/>
      <c r="C134" s="294"/>
      <c r="D134" s="295"/>
      <c r="E134" s="295"/>
      <c r="F134" s="295"/>
      <c r="G134" s="295"/>
      <c r="H134" s="295"/>
      <c r="I134" s="295"/>
      <c r="J134" s="295"/>
      <c r="K134" s="295"/>
      <c r="L134" s="296"/>
      <c r="M134" s="297"/>
      <c r="N134" s="297"/>
      <c r="O134" s="297"/>
      <c r="P134" s="297"/>
      <c r="Q134" s="297"/>
      <c r="R134" s="297"/>
      <c r="S134" s="297"/>
      <c r="T134" s="297"/>
      <c r="U134" s="297"/>
      <c r="V134" s="297"/>
      <c r="W134" s="297"/>
      <c r="X134" s="297"/>
      <c r="Y134" s="297"/>
      <c r="Z134" s="297"/>
      <c r="AA134" s="297"/>
      <c r="AB134" s="297"/>
      <c r="AC134" s="297"/>
    </row>
    <row r="135" spans="2:29" s="292" customFormat="1" ht="15">
      <c r="B135" s="293"/>
      <c r="C135" s="294"/>
      <c r="D135" s="295"/>
      <c r="E135" s="295"/>
      <c r="F135" s="295"/>
      <c r="G135" s="295"/>
      <c r="H135" s="295"/>
      <c r="I135" s="295"/>
      <c r="J135" s="295"/>
      <c r="K135" s="295"/>
      <c r="L135" s="296"/>
      <c r="M135" s="297"/>
      <c r="N135" s="297"/>
      <c r="O135" s="297"/>
      <c r="P135" s="297"/>
      <c r="Q135" s="297"/>
      <c r="R135" s="297"/>
      <c r="S135" s="297"/>
      <c r="T135" s="297"/>
      <c r="U135" s="297"/>
      <c r="V135" s="297"/>
      <c r="W135" s="297"/>
      <c r="X135" s="297"/>
      <c r="Y135" s="297"/>
      <c r="Z135" s="297"/>
      <c r="AA135" s="297"/>
      <c r="AB135" s="297"/>
      <c r="AC135" s="297"/>
    </row>
    <row r="136" spans="2:29" s="292" customFormat="1" ht="15">
      <c r="B136" s="293"/>
      <c r="C136" s="294"/>
      <c r="D136" s="295"/>
      <c r="E136" s="295"/>
      <c r="F136" s="295"/>
      <c r="G136" s="295"/>
      <c r="H136" s="295"/>
      <c r="I136" s="295"/>
      <c r="J136" s="295"/>
      <c r="K136" s="295"/>
      <c r="L136" s="296"/>
      <c r="M136" s="297"/>
      <c r="N136" s="297"/>
      <c r="O136" s="297"/>
      <c r="P136" s="297"/>
      <c r="Q136" s="297"/>
      <c r="R136" s="297"/>
      <c r="S136" s="297"/>
      <c r="T136" s="297"/>
      <c r="U136" s="297"/>
      <c r="V136" s="297"/>
      <c r="W136" s="297"/>
      <c r="X136" s="297"/>
      <c r="Y136" s="297"/>
      <c r="Z136" s="297"/>
      <c r="AA136" s="297"/>
      <c r="AB136" s="297"/>
      <c r="AC136" s="297"/>
    </row>
    <row r="137" spans="2:29" s="292" customFormat="1" ht="15">
      <c r="B137" s="293"/>
      <c r="C137" s="294"/>
      <c r="D137" s="295"/>
      <c r="E137" s="295"/>
      <c r="F137" s="295"/>
      <c r="G137" s="295"/>
      <c r="H137" s="295"/>
      <c r="I137" s="295"/>
      <c r="J137" s="295"/>
      <c r="K137" s="295"/>
      <c r="L137" s="296"/>
      <c r="M137" s="297"/>
      <c r="N137" s="297"/>
      <c r="O137" s="297"/>
      <c r="P137" s="297"/>
      <c r="Q137" s="297"/>
      <c r="R137" s="297"/>
      <c r="S137" s="297"/>
      <c r="T137" s="297"/>
      <c r="U137" s="297"/>
      <c r="V137" s="297"/>
      <c r="W137" s="297"/>
      <c r="X137" s="297"/>
      <c r="Y137" s="297"/>
      <c r="Z137" s="297"/>
      <c r="AA137" s="297"/>
      <c r="AB137" s="297"/>
      <c r="AC137" s="297"/>
    </row>
    <row r="138" spans="2:29" s="292" customFormat="1" ht="15">
      <c r="B138" s="293"/>
      <c r="C138" s="294"/>
      <c r="D138" s="295"/>
      <c r="E138" s="295"/>
      <c r="F138" s="295"/>
      <c r="G138" s="295"/>
      <c r="H138" s="295"/>
      <c r="I138" s="295"/>
      <c r="J138" s="295"/>
      <c r="K138" s="295"/>
      <c r="L138" s="296"/>
      <c r="M138" s="297"/>
      <c r="N138" s="297"/>
      <c r="O138" s="297"/>
      <c r="P138" s="297"/>
      <c r="Q138" s="297"/>
      <c r="R138" s="297"/>
      <c r="S138" s="297"/>
      <c r="T138" s="297"/>
      <c r="U138" s="297"/>
      <c r="V138" s="297"/>
      <c r="W138" s="297"/>
      <c r="X138" s="297"/>
      <c r="Y138" s="297"/>
      <c r="Z138" s="297"/>
      <c r="AA138" s="297"/>
      <c r="AB138" s="297"/>
      <c r="AC138" s="297"/>
    </row>
    <row r="139" spans="2:29" s="292" customFormat="1" ht="15">
      <c r="B139" s="293"/>
      <c r="C139" s="294"/>
      <c r="D139" s="295"/>
      <c r="E139" s="295"/>
      <c r="F139" s="295"/>
      <c r="G139" s="295"/>
      <c r="H139" s="295"/>
      <c r="I139" s="295"/>
      <c r="J139" s="295"/>
      <c r="K139" s="295"/>
      <c r="L139" s="296"/>
      <c r="M139" s="297"/>
      <c r="N139" s="297"/>
      <c r="O139" s="297"/>
      <c r="P139" s="297"/>
      <c r="Q139" s="297"/>
      <c r="R139" s="297"/>
      <c r="S139" s="297"/>
      <c r="T139" s="297"/>
      <c r="U139" s="297"/>
      <c r="V139" s="297"/>
      <c r="W139" s="297"/>
      <c r="X139" s="297"/>
      <c r="Y139" s="297"/>
      <c r="Z139" s="297"/>
      <c r="AA139" s="297"/>
      <c r="AB139" s="297"/>
      <c r="AC139" s="297"/>
    </row>
    <row r="140" spans="2:29" s="292" customFormat="1" ht="15">
      <c r="B140" s="293"/>
      <c r="C140" s="294"/>
      <c r="D140" s="295"/>
      <c r="E140" s="295"/>
      <c r="F140" s="295"/>
      <c r="G140" s="295"/>
      <c r="H140" s="295"/>
      <c r="I140" s="295"/>
      <c r="J140" s="295"/>
      <c r="K140" s="295"/>
      <c r="L140" s="296"/>
      <c r="M140" s="297"/>
      <c r="N140" s="297"/>
      <c r="O140" s="297"/>
      <c r="P140" s="297"/>
      <c r="Q140" s="297"/>
      <c r="R140" s="297"/>
      <c r="S140" s="297"/>
      <c r="T140" s="297"/>
      <c r="U140" s="297"/>
      <c r="V140" s="297"/>
      <c r="W140" s="297"/>
      <c r="X140" s="297"/>
      <c r="Y140" s="297"/>
      <c r="Z140" s="297"/>
      <c r="AA140" s="297"/>
      <c r="AB140" s="297"/>
      <c r="AC140" s="297"/>
    </row>
    <row r="141" spans="2:29" s="292" customFormat="1" ht="15">
      <c r="B141" s="293"/>
      <c r="C141" s="294"/>
      <c r="D141" s="295"/>
      <c r="E141" s="295"/>
      <c r="F141" s="295"/>
      <c r="G141" s="295"/>
      <c r="H141" s="295"/>
      <c r="I141" s="295"/>
      <c r="J141" s="295"/>
      <c r="K141" s="295"/>
      <c r="L141" s="296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</row>
    <row r="142" spans="2:29" s="292" customFormat="1" ht="15">
      <c r="B142" s="293"/>
      <c r="C142" s="294"/>
      <c r="D142" s="295"/>
      <c r="E142" s="295"/>
      <c r="F142" s="295"/>
      <c r="G142" s="295"/>
      <c r="H142" s="295"/>
      <c r="I142" s="295"/>
      <c r="J142" s="295"/>
      <c r="K142" s="295"/>
      <c r="L142" s="296"/>
      <c r="M142" s="297"/>
      <c r="N142" s="297"/>
      <c r="O142" s="297"/>
      <c r="P142" s="297"/>
      <c r="Q142" s="297"/>
      <c r="R142" s="297"/>
      <c r="S142" s="297"/>
      <c r="T142" s="297"/>
      <c r="U142" s="297"/>
      <c r="V142" s="297"/>
      <c r="W142" s="297"/>
      <c r="X142" s="297"/>
      <c r="Y142" s="297"/>
      <c r="Z142" s="297"/>
      <c r="AA142" s="297"/>
      <c r="AB142" s="297"/>
      <c r="AC142" s="297"/>
    </row>
    <row r="143" spans="2:29" s="292" customFormat="1" ht="15">
      <c r="B143" s="293"/>
      <c r="C143" s="294"/>
      <c r="D143" s="295"/>
      <c r="E143" s="295"/>
      <c r="F143" s="295"/>
      <c r="G143" s="295"/>
      <c r="H143" s="295"/>
      <c r="I143" s="295"/>
      <c r="J143" s="295"/>
      <c r="K143" s="295"/>
      <c r="L143" s="296"/>
      <c r="M143" s="297"/>
      <c r="N143" s="297"/>
      <c r="O143" s="297"/>
      <c r="P143" s="297"/>
      <c r="Q143" s="297"/>
      <c r="R143" s="297"/>
      <c r="S143" s="297"/>
      <c r="T143" s="297"/>
      <c r="U143" s="297"/>
      <c r="V143" s="297"/>
      <c r="W143" s="297"/>
      <c r="X143" s="297"/>
      <c r="Y143" s="297"/>
      <c r="Z143" s="297"/>
      <c r="AA143" s="297"/>
      <c r="AB143" s="297"/>
      <c r="AC143" s="297"/>
    </row>
    <row r="144" spans="2:29" s="292" customFormat="1" ht="15">
      <c r="B144" s="293"/>
      <c r="C144" s="294"/>
      <c r="D144" s="295"/>
      <c r="E144" s="295"/>
      <c r="F144" s="295"/>
      <c r="G144" s="295"/>
      <c r="H144" s="295"/>
      <c r="I144" s="295"/>
      <c r="J144" s="295"/>
      <c r="K144" s="295"/>
      <c r="L144" s="296"/>
      <c r="M144" s="297"/>
      <c r="N144" s="297"/>
      <c r="O144" s="297"/>
      <c r="P144" s="297"/>
      <c r="Q144" s="297"/>
      <c r="R144" s="297"/>
      <c r="S144" s="297"/>
      <c r="T144" s="297"/>
      <c r="U144" s="297"/>
      <c r="V144" s="297"/>
      <c r="W144" s="297"/>
      <c r="X144" s="297"/>
      <c r="Y144" s="297"/>
      <c r="Z144" s="297"/>
      <c r="AA144" s="297"/>
      <c r="AB144" s="297"/>
      <c r="AC144" s="297"/>
    </row>
    <row r="145" spans="2:29" s="292" customFormat="1" ht="15">
      <c r="B145" s="293"/>
      <c r="C145" s="294"/>
      <c r="D145" s="295"/>
      <c r="E145" s="295"/>
      <c r="F145" s="295"/>
      <c r="G145" s="295"/>
      <c r="H145" s="295"/>
      <c r="I145" s="295"/>
      <c r="J145" s="295"/>
      <c r="K145" s="295"/>
      <c r="L145" s="296"/>
      <c r="M145" s="297"/>
      <c r="N145" s="297"/>
      <c r="O145" s="297"/>
      <c r="P145" s="297"/>
      <c r="Q145" s="297"/>
      <c r="R145" s="297"/>
      <c r="S145" s="297"/>
      <c r="T145" s="297"/>
      <c r="U145" s="297"/>
      <c r="V145" s="297"/>
      <c r="W145" s="297"/>
      <c r="X145" s="297"/>
      <c r="Y145" s="297"/>
      <c r="Z145" s="297"/>
      <c r="AA145" s="297"/>
      <c r="AB145" s="297"/>
      <c r="AC145" s="297"/>
    </row>
    <row r="146" spans="2:29" s="292" customFormat="1" ht="15">
      <c r="B146" s="293"/>
      <c r="C146" s="294"/>
      <c r="D146" s="295"/>
      <c r="E146" s="295"/>
      <c r="F146" s="295"/>
      <c r="G146" s="295"/>
      <c r="H146" s="295"/>
      <c r="I146" s="295"/>
      <c r="J146" s="295"/>
      <c r="K146" s="295"/>
      <c r="L146" s="296"/>
      <c r="M146" s="297"/>
      <c r="N146" s="297"/>
      <c r="O146" s="297"/>
      <c r="P146" s="297"/>
      <c r="Q146" s="297"/>
      <c r="R146" s="297"/>
      <c r="S146" s="297"/>
      <c r="T146" s="297"/>
      <c r="U146" s="297"/>
      <c r="V146" s="297"/>
      <c r="W146" s="297"/>
      <c r="X146" s="297"/>
      <c r="Y146" s="297"/>
      <c r="Z146" s="297"/>
      <c r="AA146" s="297"/>
      <c r="AB146" s="297"/>
      <c r="AC146" s="297"/>
    </row>
    <row r="147" spans="2:29" s="292" customFormat="1" ht="15">
      <c r="B147" s="293"/>
      <c r="C147" s="294"/>
      <c r="D147" s="295"/>
      <c r="E147" s="295"/>
      <c r="F147" s="295"/>
      <c r="G147" s="295"/>
      <c r="H147" s="295"/>
      <c r="I147" s="295"/>
      <c r="J147" s="295"/>
      <c r="K147" s="295"/>
      <c r="L147" s="296"/>
      <c r="M147" s="297"/>
      <c r="N147" s="297"/>
      <c r="O147" s="297"/>
      <c r="P147" s="297"/>
      <c r="Q147" s="297"/>
      <c r="R147" s="297"/>
      <c r="S147" s="297"/>
      <c r="T147" s="297"/>
      <c r="U147" s="297"/>
      <c r="V147" s="297"/>
      <c r="W147" s="297"/>
      <c r="X147" s="297"/>
      <c r="Y147" s="297"/>
      <c r="Z147" s="297"/>
      <c r="AA147" s="297"/>
      <c r="AB147" s="297"/>
      <c r="AC147" s="297"/>
    </row>
    <row r="148" spans="2:29" s="292" customFormat="1" ht="15">
      <c r="B148" s="293"/>
      <c r="C148" s="294"/>
      <c r="D148" s="295"/>
      <c r="E148" s="295"/>
      <c r="F148" s="295"/>
      <c r="G148" s="295"/>
      <c r="H148" s="295"/>
      <c r="I148" s="295"/>
      <c r="J148" s="295"/>
      <c r="K148" s="295"/>
      <c r="L148" s="296"/>
      <c r="M148" s="297"/>
      <c r="N148" s="297"/>
      <c r="O148" s="297"/>
      <c r="P148" s="297"/>
      <c r="Q148" s="297"/>
      <c r="R148" s="297"/>
      <c r="S148" s="297"/>
      <c r="T148" s="297"/>
      <c r="U148" s="297"/>
      <c r="V148" s="297"/>
      <c r="W148" s="297"/>
      <c r="X148" s="297"/>
      <c r="Y148" s="297"/>
      <c r="Z148" s="297"/>
      <c r="AA148" s="297"/>
      <c r="AB148" s="297"/>
      <c r="AC148" s="297"/>
    </row>
    <row r="149" spans="2:29" s="292" customFormat="1" ht="15">
      <c r="B149" s="293"/>
      <c r="C149" s="294"/>
      <c r="D149" s="295"/>
      <c r="E149" s="295"/>
      <c r="F149" s="295"/>
      <c r="G149" s="295"/>
      <c r="H149" s="295"/>
      <c r="I149" s="295"/>
      <c r="J149" s="295"/>
      <c r="K149" s="295"/>
      <c r="L149" s="296"/>
      <c r="M149" s="297"/>
      <c r="N149" s="297"/>
      <c r="O149" s="297"/>
      <c r="P149" s="297"/>
      <c r="Q149" s="297"/>
      <c r="R149" s="297"/>
      <c r="S149" s="297"/>
      <c r="T149" s="297"/>
      <c r="U149" s="297"/>
      <c r="V149" s="297"/>
      <c r="W149" s="297"/>
      <c r="X149" s="297"/>
      <c r="Y149" s="297"/>
      <c r="Z149" s="297"/>
      <c r="AA149" s="297"/>
      <c r="AB149" s="297"/>
      <c r="AC149" s="297"/>
    </row>
    <row r="150" spans="2:29" s="292" customFormat="1" ht="15">
      <c r="B150" s="293"/>
      <c r="C150" s="294"/>
      <c r="D150" s="295"/>
      <c r="E150" s="295"/>
      <c r="F150" s="295"/>
      <c r="G150" s="295"/>
      <c r="H150" s="295"/>
      <c r="I150" s="295"/>
      <c r="J150" s="295"/>
      <c r="K150" s="295"/>
      <c r="L150" s="296"/>
      <c r="M150" s="297"/>
      <c r="N150" s="297"/>
      <c r="O150" s="297"/>
      <c r="P150" s="297"/>
      <c r="Q150" s="297"/>
      <c r="R150" s="297"/>
      <c r="S150" s="297"/>
      <c r="T150" s="297"/>
      <c r="U150" s="297"/>
      <c r="V150" s="297"/>
      <c r="W150" s="297"/>
      <c r="X150" s="297"/>
      <c r="Y150" s="297"/>
      <c r="Z150" s="297"/>
      <c r="AA150" s="297"/>
      <c r="AB150" s="297"/>
      <c r="AC150" s="297"/>
    </row>
    <row r="151" spans="2:29" s="292" customFormat="1" ht="15">
      <c r="B151" s="293"/>
      <c r="C151" s="294"/>
      <c r="D151" s="295"/>
      <c r="E151" s="295"/>
      <c r="F151" s="295"/>
      <c r="G151" s="295"/>
      <c r="H151" s="295"/>
      <c r="I151" s="295"/>
      <c r="J151" s="295"/>
      <c r="K151" s="295"/>
      <c r="L151" s="296"/>
      <c r="M151" s="297"/>
      <c r="N151" s="297"/>
      <c r="O151" s="297"/>
      <c r="P151" s="297"/>
      <c r="Q151" s="297"/>
      <c r="R151" s="297"/>
      <c r="S151" s="297"/>
      <c r="T151" s="297"/>
      <c r="U151" s="297"/>
      <c r="V151" s="297"/>
      <c r="W151" s="297"/>
      <c r="X151" s="297"/>
      <c r="Y151" s="297"/>
      <c r="Z151" s="297"/>
      <c r="AA151" s="297"/>
      <c r="AB151" s="297"/>
      <c r="AC151" s="297"/>
    </row>
    <row r="152" spans="2:29" s="292" customFormat="1" ht="15">
      <c r="B152" s="293"/>
      <c r="C152" s="294"/>
      <c r="D152" s="295"/>
      <c r="E152" s="295"/>
      <c r="F152" s="295"/>
      <c r="G152" s="295"/>
      <c r="H152" s="295"/>
      <c r="I152" s="295"/>
      <c r="J152" s="295"/>
      <c r="K152" s="295"/>
      <c r="L152" s="296"/>
      <c r="M152" s="297"/>
      <c r="N152" s="297"/>
      <c r="O152" s="297"/>
      <c r="P152" s="297"/>
      <c r="Q152" s="297"/>
      <c r="R152" s="297"/>
      <c r="S152" s="297"/>
      <c r="T152" s="297"/>
      <c r="U152" s="297"/>
      <c r="V152" s="297"/>
      <c r="W152" s="297"/>
      <c r="X152" s="297"/>
      <c r="Y152" s="297"/>
      <c r="Z152" s="297"/>
      <c r="AA152" s="297"/>
      <c r="AB152" s="297"/>
      <c r="AC152" s="297"/>
    </row>
    <row r="153" spans="2:29" s="292" customFormat="1" ht="15">
      <c r="B153" s="293"/>
      <c r="C153" s="294"/>
      <c r="D153" s="295"/>
      <c r="E153" s="295"/>
      <c r="F153" s="295"/>
      <c r="G153" s="295"/>
      <c r="H153" s="295"/>
      <c r="I153" s="295"/>
      <c r="J153" s="295"/>
      <c r="K153" s="295"/>
      <c r="L153" s="296"/>
      <c r="M153" s="297"/>
      <c r="N153" s="297"/>
      <c r="O153" s="297"/>
      <c r="P153" s="297"/>
      <c r="Q153" s="297"/>
      <c r="R153" s="297"/>
      <c r="S153" s="297"/>
      <c r="T153" s="297"/>
      <c r="U153" s="297"/>
      <c r="V153" s="297"/>
      <c r="W153" s="297"/>
      <c r="X153" s="297"/>
      <c r="Y153" s="297"/>
      <c r="Z153" s="297"/>
      <c r="AA153" s="297"/>
      <c r="AB153" s="297"/>
      <c r="AC153" s="297"/>
    </row>
    <row r="154" spans="2:29" s="292" customFormat="1" ht="15">
      <c r="B154" s="293"/>
      <c r="C154" s="294"/>
      <c r="D154" s="295"/>
      <c r="E154" s="295"/>
      <c r="F154" s="295"/>
      <c r="G154" s="295"/>
      <c r="H154" s="295"/>
      <c r="I154" s="295"/>
      <c r="J154" s="295"/>
      <c r="K154" s="295"/>
      <c r="L154" s="296"/>
      <c r="M154" s="297"/>
      <c r="N154" s="297"/>
      <c r="O154" s="297"/>
      <c r="P154" s="297"/>
      <c r="Q154" s="297"/>
      <c r="R154" s="297"/>
      <c r="S154" s="297"/>
      <c r="T154" s="297"/>
      <c r="U154" s="297"/>
      <c r="V154" s="297"/>
      <c r="W154" s="297"/>
      <c r="X154" s="297"/>
      <c r="Y154" s="297"/>
      <c r="Z154" s="297"/>
      <c r="AA154" s="297"/>
      <c r="AB154" s="297"/>
      <c r="AC154" s="297"/>
    </row>
    <row r="155" spans="2:29" s="292" customFormat="1" ht="15">
      <c r="B155" s="293"/>
      <c r="C155" s="294"/>
      <c r="D155" s="295"/>
      <c r="E155" s="295"/>
      <c r="F155" s="295"/>
      <c r="G155" s="295"/>
      <c r="H155" s="295"/>
      <c r="I155" s="295"/>
      <c r="J155" s="295"/>
      <c r="K155" s="295"/>
      <c r="L155" s="296"/>
      <c r="M155" s="297"/>
      <c r="N155" s="297"/>
      <c r="O155" s="297"/>
      <c r="P155" s="297"/>
      <c r="Q155" s="297"/>
      <c r="R155" s="297"/>
      <c r="S155" s="297"/>
      <c r="T155" s="297"/>
      <c r="U155" s="297"/>
      <c r="V155" s="297"/>
      <c r="W155" s="297"/>
      <c r="X155" s="297"/>
      <c r="Y155" s="297"/>
      <c r="Z155" s="297"/>
      <c r="AA155" s="297"/>
      <c r="AB155" s="297"/>
      <c r="AC155" s="297"/>
    </row>
    <row r="156" spans="2:29" s="292" customFormat="1" ht="15">
      <c r="B156" s="293"/>
      <c r="C156" s="294"/>
      <c r="D156" s="295"/>
      <c r="E156" s="295"/>
      <c r="F156" s="295"/>
      <c r="G156" s="295"/>
      <c r="H156" s="295"/>
      <c r="I156" s="295"/>
      <c r="J156" s="295"/>
      <c r="K156" s="295"/>
      <c r="L156" s="296"/>
      <c r="M156" s="297"/>
      <c r="N156" s="297"/>
      <c r="O156" s="297"/>
      <c r="P156" s="297"/>
      <c r="Q156" s="297"/>
      <c r="R156" s="297"/>
      <c r="S156" s="297"/>
      <c r="T156" s="297"/>
      <c r="U156" s="297"/>
      <c r="V156" s="297"/>
      <c r="W156" s="297"/>
      <c r="X156" s="297"/>
      <c r="Y156" s="297"/>
      <c r="Z156" s="297"/>
      <c r="AA156" s="297"/>
      <c r="AB156" s="297"/>
      <c r="AC156" s="297"/>
    </row>
    <row r="157" spans="2:29" s="292" customFormat="1" ht="15">
      <c r="B157" s="293"/>
      <c r="C157" s="294"/>
      <c r="D157" s="295"/>
      <c r="E157" s="295"/>
      <c r="F157" s="295"/>
      <c r="G157" s="295"/>
      <c r="H157" s="295"/>
      <c r="I157" s="295"/>
      <c r="J157" s="295"/>
      <c r="K157" s="295"/>
      <c r="L157" s="296"/>
      <c r="M157" s="297"/>
      <c r="N157" s="297"/>
      <c r="O157" s="297"/>
      <c r="P157" s="297"/>
      <c r="Q157" s="297"/>
      <c r="R157" s="297"/>
      <c r="S157" s="297"/>
      <c r="T157" s="297"/>
      <c r="U157" s="297"/>
      <c r="V157" s="297"/>
      <c r="W157" s="297"/>
      <c r="X157" s="297"/>
      <c r="Y157" s="297"/>
      <c r="Z157" s="297"/>
      <c r="AA157" s="297"/>
      <c r="AB157" s="297"/>
      <c r="AC157" s="297"/>
    </row>
    <row r="158" spans="2:29" s="292" customFormat="1" ht="15">
      <c r="B158" s="293"/>
      <c r="C158" s="294"/>
      <c r="D158" s="295"/>
      <c r="E158" s="295"/>
      <c r="F158" s="295"/>
      <c r="G158" s="295"/>
      <c r="H158" s="295"/>
      <c r="I158" s="295"/>
      <c r="J158" s="295"/>
      <c r="K158" s="295"/>
      <c r="L158" s="296"/>
      <c r="M158" s="297"/>
      <c r="N158" s="297"/>
      <c r="O158" s="297"/>
      <c r="P158" s="297"/>
      <c r="Q158" s="297"/>
      <c r="R158" s="297"/>
      <c r="S158" s="297"/>
      <c r="T158" s="297"/>
      <c r="U158" s="297"/>
      <c r="V158" s="297"/>
      <c r="W158" s="297"/>
      <c r="X158" s="297"/>
      <c r="Y158" s="297"/>
      <c r="Z158" s="297"/>
      <c r="AA158" s="297"/>
      <c r="AB158" s="297"/>
      <c r="AC158" s="297"/>
    </row>
    <row r="159" spans="2:29" s="292" customFormat="1" ht="15">
      <c r="B159" s="293"/>
      <c r="C159" s="294"/>
      <c r="D159" s="295"/>
      <c r="E159" s="295"/>
      <c r="F159" s="295"/>
      <c r="G159" s="295"/>
      <c r="H159" s="295"/>
      <c r="I159" s="295"/>
      <c r="J159" s="295"/>
      <c r="K159" s="295"/>
      <c r="L159" s="296"/>
      <c r="M159" s="297"/>
      <c r="N159" s="297"/>
      <c r="O159" s="297"/>
      <c r="P159" s="297"/>
      <c r="Q159" s="297"/>
      <c r="R159" s="297"/>
      <c r="S159" s="297"/>
      <c r="T159" s="297"/>
      <c r="U159" s="297"/>
      <c r="V159" s="297"/>
      <c r="W159" s="297"/>
      <c r="X159" s="297"/>
      <c r="Y159" s="297"/>
      <c r="Z159" s="297"/>
      <c r="AA159" s="297"/>
      <c r="AB159" s="297"/>
      <c r="AC159" s="297"/>
    </row>
    <row r="160" spans="2:29" s="292" customFormat="1" ht="15">
      <c r="B160" s="293"/>
      <c r="C160" s="294"/>
      <c r="D160" s="295"/>
      <c r="E160" s="295"/>
      <c r="F160" s="295"/>
      <c r="G160" s="295"/>
      <c r="H160" s="295"/>
      <c r="I160" s="295"/>
      <c r="J160" s="295"/>
      <c r="K160" s="295"/>
      <c r="L160" s="296"/>
      <c r="M160" s="297"/>
      <c r="N160" s="297"/>
      <c r="O160" s="297"/>
      <c r="P160" s="297"/>
      <c r="Q160" s="297"/>
      <c r="R160" s="297"/>
      <c r="S160" s="297"/>
      <c r="T160" s="297"/>
      <c r="U160" s="297"/>
      <c r="V160" s="297"/>
      <c r="W160" s="297"/>
      <c r="X160" s="297"/>
      <c r="Y160" s="297"/>
      <c r="Z160" s="297"/>
      <c r="AA160" s="297"/>
      <c r="AB160" s="297"/>
      <c r="AC160" s="297"/>
    </row>
    <row r="161" spans="2:29" s="292" customFormat="1" ht="15">
      <c r="B161" s="293"/>
      <c r="C161" s="294"/>
      <c r="D161" s="295"/>
      <c r="E161" s="295"/>
      <c r="F161" s="295"/>
      <c r="G161" s="295"/>
      <c r="H161" s="295"/>
      <c r="I161" s="295"/>
      <c r="J161" s="295"/>
      <c r="K161" s="295"/>
      <c r="L161" s="296"/>
      <c r="M161" s="297"/>
      <c r="N161" s="297"/>
      <c r="O161" s="297"/>
      <c r="P161" s="297"/>
      <c r="Q161" s="297"/>
      <c r="R161" s="297"/>
      <c r="S161" s="297"/>
      <c r="T161" s="297"/>
      <c r="U161" s="297"/>
      <c r="V161" s="297"/>
      <c r="W161" s="297"/>
      <c r="X161" s="297"/>
      <c r="Y161" s="297"/>
      <c r="Z161" s="297"/>
      <c r="AA161" s="297"/>
      <c r="AB161" s="297"/>
      <c r="AC161" s="297"/>
    </row>
    <row r="162" spans="2:29" s="292" customFormat="1" ht="15">
      <c r="B162" s="293"/>
      <c r="C162" s="294"/>
      <c r="D162" s="295"/>
      <c r="E162" s="295"/>
      <c r="F162" s="295"/>
      <c r="G162" s="295"/>
      <c r="H162" s="295"/>
      <c r="I162" s="295"/>
      <c r="J162" s="295"/>
      <c r="K162" s="295"/>
      <c r="L162" s="296"/>
      <c r="M162" s="297"/>
      <c r="N162" s="297"/>
      <c r="O162" s="297"/>
      <c r="P162" s="297"/>
      <c r="Q162" s="297"/>
      <c r="R162" s="297"/>
      <c r="S162" s="297"/>
      <c r="T162" s="297"/>
      <c r="U162" s="297"/>
      <c r="V162" s="297"/>
      <c r="W162" s="297"/>
      <c r="X162" s="297"/>
      <c r="Y162" s="297"/>
      <c r="Z162" s="297"/>
      <c r="AA162" s="297"/>
      <c r="AB162" s="297"/>
      <c r="AC162" s="297"/>
    </row>
    <row r="163" spans="2:29" s="292" customFormat="1" ht="15">
      <c r="B163" s="293"/>
      <c r="C163" s="294"/>
      <c r="D163" s="295"/>
      <c r="E163" s="295"/>
      <c r="F163" s="295"/>
      <c r="G163" s="295"/>
      <c r="H163" s="295"/>
      <c r="I163" s="295"/>
      <c r="J163" s="295"/>
      <c r="K163" s="295"/>
      <c r="L163" s="296"/>
      <c r="M163" s="297"/>
      <c r="N163" s="297"/>
      <c r="O163" s="297"/>
      <c r="P163" s="297"/>
      <c r="Q163" s="297"/>
      <c r="R163" s="297"/>
      <c r="S163" s="297"/>
      <c r="T163" s="297"/>
      <c r="U163" s="297"/>
      <c r="V163" s="297"/>
      <c r="W163" s="297"/>
      <c r="X163" s="297"/>
      <c r="Y163" s="297"/>
      <c r="Z163" s="297"/>
      <c r="AA163" s="297"/>
      <c r="AB163" s="297"/>
      <c r="AC163" s="297"/>
    </row>
    <row r="164" spans="2:29" s="292" customFormat="1" ht="15">
      <c r="B164" s="293"/>
      <c r="C164" s="294"/>
      <c r="D164" s="295"/>
      <c r="E164" s="295"/>
      <c r="F164" s="295"/>
      <c r="G164" s="295"/>
      <c r="H164" s="295"/>
      <c r="I164" s="295"/>
      <c r="J164" s="295"/>
      <c r="K164" s="295"/>
      <c r="L164" s="296"/>
      <c r="M164" s="297"/>
      <c r="N164" s="297"/>
      <c r="O164" s="297"/>
      <c r="P164" s="297"/>
      <c r="Q164" s="297"/>
      <c r="R164" s="297"/>
      <c r="S164" s="297"/>
      <c r="T164" s="297"/>
      <c r="U164" s="297"/>
      <c r="V164" s="297"/>
      <c r="W164" s="297"/>
      <c r="X164" s="297"/>
      <c r="Y164" s="297"/>
      <c r="Z164" s="297"/>
      <c r="AA164" s="297"/>
      <c r="AB164" s="297"/>
      <c r="AC164" s="297"/>
    </row>
    <row r="165" spans="2:29" s="292" customFormat="1" ht="15">
      <c r="B165" s="293"/>
      <c r="C165" s="294"/>
      <c r="D165" s="295"/>
      <c r="E165" s="295"/>
      <c r="F165" s="295"/>
      <c r="G165" s="295"/>
      <c r="H165" s="295"/>
      <c r="I165" s="295"/>
      <c r="J165" s="295"/>
      <c r="K165" s="295"/>
      <c r="L165" s="296"/>
      <c r="M165" s="297"/>
      <c r="N165" s="297"/>
      <c r="O165" s="297"/>
      <c r="P165" s="297"/>
      <c r="Q165" s="297"/>
      <c r="R165" s="297"/>
      <c r="S165" s="297"/>
      <c r="T165" s="297"/>
      <c r="U165" s="297"/>
      <c r="V165" s="297"/>
      <c r="W165" s="297"/>
      <c r="X165" s="297"/>
      <c r="Y165" s="297"/>
      <c r="Z165" s="297"/>
      <c r="AA165" s="297"/>
      <c r="AB165" s="297"/>
      <c r="AC165" s="297"/>
    </row>
    <row r="166" spans="2:29" s="292" customFormat="1" ht="15">
      <c r="B166" s="293"/>
      <c r="C166" s="294"/>
      <c r="D166" s="295"/>
      <c r="E166" s="295"/>
      <c r="F166" s="295"/>
      <c r="G166" s="295"/>
      <c r="H166" s="295"/>
      <c r="I166" s="295"/>
      <c r="J166" s="295"/>
      <c r="K166" s="295"/>
      <c r="L166" s="296"/>
      <c r="M166" s="297"/>
      <c r="N166" s="297"/>
      <c r="O166" s="297"/>
      <c r="P166" s="297"/>
      <c r="Q166" s="297"/>
      <c r="R166" s="297"/>
      <c r="S166" s="297"/>
      <c r="T166" s="297"/>
      <c r="U166" s="297"/>
      <c r="V166" s="297"/>
      <c r="W166" s="297"/>
      <c r="X166" s="297"/>
      <c r="Y166" s="297"/>
      <c r="Z166" s="297"/>
      <c r="AA166" s="297"/>
      <c r="AB166" s="297"/>
      <c r="AC166" s="297"/>
    </row>
    <row r="167" spans="2:29" s="292" customFormat="1" ht="15">
      <c r="B167" s="293"/>
      <c r="C167" s="294"/>
      <c r="D167" s="295"/>
      <c r="E167" s="295"/>
      <c r="F167" s="295"/>
      <c r="G167" s="295"/>
      <c r="H167" s="295"/>
      <c r="I167" s="295"/>
      <c r="J167" s="295"/>
      <c r="K167" s="295"/>
      <c r="L167" s="296"/>
      <c r="M167" s="297"/>
      <c r="N167" s="297"/>
      <c r="O167" s="297"/>
      <c r="P167" s="297"/>
      <c r="Q167" s="297"/>
      <c r="R167" s="297"/>
      <c r="S167" s="297"/>
      <c r="T167" s="297"/>
      <c r="U167" s="297"/>
      <c r="V167" s="297"/>
      <c r="W167" s="297"/>
      <c r="X167" s="297"/>
      <c r="Y167" s="297"/>
      <c r="Z167" s="297"/>
      <c r="AA167" s="297"/>
      <c r="AB167" s="297"/>
      <c r="AC167" s="297"/>
    </row>
    <row r="168" spans="2:29" s="292" customFormat="1" ht="15">
      <c r="B168" s="293"/>
      <c r="C168" s="294"/>
      <c r="D168" s="295"/>
      <c r="E168" s="295"/>
      <c r="F168" s="295"/>
      <c r="G168" s="295"/>
      <c r="H168" s="295"/>
      <c r="I168" s="295"/>
      <c r="J168" s="295"/>
      <c r="K168" s="295"/>
      <c r="L168" s="296"/>
      <c r="M168" s="297"/>
      <c r="N168" s="297"/>
      <c r="O168" s="297"/>
      <c r="P168" s="297"/>
      <c r="Q168" s="297"/>
      <c r="R168" s="297"/>
      <c r="S168" s="297"/>
      <c r="T168" s="297"/>
      <c r="U168" s="297"/>
      <c r="V168" s="297"/>
      <c r="W168" s="297"/>
      <c r="X168" s="297"/>
      <c r="Y168" s="297"/>
      <c r="Z168" s="297"/>
      <c r="AA168" s="297"/>
      <c r="AB168" s="297"/>
      <c r="AC168" s="297"/>
    </row>
    <row r="169" spans="2:29" s="292" customFormat="1" ht="15">
      <c r="B169" s="293"/>
      <c r="C169" s="294"/>
      <c r="D169" s="295"/>
      <c r="E169" s="295"/>
      <c r="F169" s="295"/>
      <c r="G169" s="295"/>
      <c r="H169" s="295"/>
      <c r="I169" s="295"/>
      <c r="J169" s="295"/>
      <c r="K169" s="295"/>
      <c r="L169" s="296"/>
      <c r="M169" s="297"/>
      <c r="N169" s="297"/>
      <c r="O169" s="297"/>
      <c r="P169" s="297"/>
      <c r="Q169" s="297"/>
      <c r="R169" s="297"/>
      <c r="S169" s="297"/>
      <c r="T169" s="297"/>
      <c r="U169" s="297"/>
      <c r="V169" s="297"/>
      <c r="W169" s="297"/>
      <c r="X169" s="297"/>
      <c r="Y169" s="297"/>
      <c r="Z169" s="297"/>
      <c r="AA169" s="297"/>
      <c r="AB169" s="297"/>
      <c r="AC169" s="297"/>
    </row>
    <row r="170" spans="2:29" s="292" customFormat="1" ht="15">
      <c r="B170" s="293"/>
      <c r="C170" s="294"/>
      <c r="D170" s="295"/>
      <c r="E170" s="295"/>
      <c r="F170" s="295"/>
      <c r="G170" s="295"/>
      <c r="H170" s="295"/>
      <c r="I170" s="295"/>
      <c r="J170" s="295"/>
      <c r="K170" s="295"/>
      <c r="L170" s="296"/>
      <c r="M170" s="297"/>
      <c r="N170" s="297"/>
      <c r="O170" s="297"/>
      <c r="P170" s="297"/>
      <c r="Q170" s="297"/>
      <c r="R170" s="297"/>
      <c r="S170" s="297"/>
      <c r="T170" s="297"/>
      <c r="U170" s="297"/>
      <c r="V170" s="297"/>
      <c r="W170" s="297"/>
      <c r="X170" s="297"/>
      <c r="Y170" s="297"/>
      <c r="Z170" s="297"/>
      <c r="AA170" s="297"/>
      <c r="AB170" s="297"/>
      <c r="AC170" s="297"/>
    </row>
    <row r="171" spans="2:29" s="292" customFormat="1" ht="15">
      <c r="B171" s="293"/>
      <c r="C171" s="294"/>
      <c r="D171" s="295"/>
      <c r="E171" s="295"/>
      <c r="F171" s="295"/>
      <c r="G171" s="295"/>
      <c r="H171" s="295"/>
      <c r="I171" s="295"/>
      <c r="J171" s="295"/>
      <c r="K171" s="295"/>
      <c r="L171" s="296"/>
      <c r="M171" s="297"/>
      <c r="N171" s="297"/>
      <c r="O171" s="297"/>
      <c r="P171" s="297"/>
      <c r="Q171" s="297"/>
      <c r="R171" s="297"/>
      <c r="S171" s="297"/>
      <c r="T171" s="297"/>
      <c r="U171" s="297"/>
      <c r="V171" s="297"/>
      <c r="W171" s="297"/>
      <c r="X171" s="297"/>
      <c r="Y171" s="297"/>
      <c r="Z171" s="297"/>
      <c r="AA171" s="297"/>
      <c r="AB171" s="297"/>
      <c r="AC171" s="297"/>
    </row>
    <row r="172" spans="2:29" s="292" customFormat="1" ht="15">
      <c r="B172" s="293"/>
      <c r="C172" s="294"/>
      <c r="D172" s="295"/>
      <c r="E172" s="295"/>
      <c r="F172" s="295"/>
      <c r="G172" s="295"/>
      <c r="H172" s="295"/>
      <c r="I172" s="295"/>
      <c r="J172" s="295"/>
      <c r="K172" s="295"/>
      <c r="L172" s="296"/>
      <c r="M172" s="297"/>
      <c r="N172" s="297"/>
      <c r="O172" s="297"/>
      <c r="P172" s="297"/>
      <c r="Q172" s="297"/>
      <c r="R172" s="297"/>
      <c r="S172" s="297"/>
      <c r="T172" s="297"/>
      <c r="U172" s="297"/>
      <c r="V172" s="297"/>
      <c r="W172" s="297"/>
      <c r="X172" s="297"/>
      <c r="Y172" s="297"/>
      <c r="Z172" s="297"/>
      <c r="AA172" s="297"/>
      <c r="AB172" s="297"/>
      <c r="AC172" s="297"/>
    </row>
    <row r="173" spans="2:29" s="292" customFormat="1" ht="15">
      <c r="B173" s="293"/>
      <c r="C173" s="294"/>
      <c r="D173" s="295"/>
      <c r="E173" s="295"/>
      <c r="F173" s="295"/>
      <c r="G173" s="295"/>
      <c r="H173" s="295"/>
      <c r="I173" s="295"/>
      <c r="J173" s="295"/>
      <c r="K173" s="295"/>
      <c r="L173" s="296"/>
      <c r="M173" s="297"/>
      <c r="N173" s="297"/>
      <c r="O173" s="297"/>
      <c r="P173" s="297"/>
      <c r="Q173" s="297"/>
      <c r="R173" s="297"/>
      <c r="S173" s="297"/>
      <c r="T173" s="297"/>
      <c r="U173" s="297"/>
      <c r="V173" s="297"/>
      <c r="W173" s="297"/>
      <c r="X173" s="297"/>
      <c r="Y173" s="297"/>
      <c r="Z173" s="297"/>
      <c r="AA173" s="297"/>
      <c r="AB173" s="297"/>
      <c r="AC173" s="297"/>
    </row>
    <row r="174" spans="2:29" s="292" customFormat="1" ht="15">
      <c r="B174" s="293"/>
      <c r="C174" s="294"/>
      <c r="D174" s="295"/>
      <c r="E174" s="295"/>
      <c r="F174" s="295"/>
      <c r="G174" s="295"/>
      <c r="H174" s="295"/>
      <c r="I174" s="295"/>
      <c r="J174" s="295"/>
      <c r="K174" s="295"/>
      <c r="L174" s="296"/>
      <c r="M174" s="297"/>
      <c r="N174" s="297"/>
      <c r="O174" s="297"/>
      <c r="P174" s="297"/>
      <c r="Q174" s="297"/>
      <c r="R174" s="297"/>
      <c r="S174" s="297"/>
      <c r="T174" s="297"/>
      <c r="U174" s="297"/>
      <c r="V174" s="297"/>
      <c r="W174" s="297"/>
      <c r="X174" s="297"/>
      <c r="Y174" s="297"/>
      <c r="Z174" s="297"/>
      <c r="AA174" s="297"/>
      <c r="AB174" s="297"/>
      <c r="AC174" s="297"/>
    </row>
    <row r="175" spans="2:29" s="292" customFormat="1" ht="15">
      <c r="B175" s="293"/>
      <c r="C175" s="294"/>
      <c r="D175" s="295"/>
      <c r="E175" s="295"/>
      <c r="F175" s="295"/>
      <c r="G175" s="295"/>
      <c r="H175" s="295"/>
      <c r="I175" s="295"/>
      <c r="J175" s="295"/>
      <c r="K175" s="295"/>
      <c r="L175" s="296"/>
      <c r="M175" s="297"/>
      <c r="N175" s="297"/>
      <c r="O175" s="297"/>
      <c r="P175" s="297"/>
      <c r="Q175" s="297"/>
      <c r="R175" s="297"/>
      <c r="S175" s="297"/>
      <c r="T175" s="297"/>
      <c r="U175" s="297"/>
      <c r="V175" s="297"/>
      <c r="W175" s="297"/>
      <c r="X175" s="297"/>
      <c r="Y175" s="297"/>
      <c r="Z175" s="297"/>
      <c r="AA175" s="297"/>
      <c r="AB175" s="297"/>
      <c r="AC175" s="297"/>
    </row>
    <row r="176" spans="2:29" s="292" customFormat="1" ht="15">
      <c r="B176" s="293"/>
      <c r="C176" s="294"/>
      <c r="D176" s="295"/>
      <c r="E176" s="295"/>
      <c r="F176" s="295"/>
      <c r="G176" s="295"/>
      <c r="H176" s="295"/>
      <c r="I176" s="295"/>
      <c r="J176" s="295"/>
      <c r="K176" s="295"/>
      <c r="L176" s="296"/>
      <c r="M176" s="297"/>
      <c r="N176" s="297"/>
      <c r="O176" s="297"/>
      <c r="P176" s="297"/>
      <c r="Q176" s="297"/>
      <c r="R176" s="297"/>
      <c r="S176" s="297"/>
      <c r="T176" s="297"/>
      <c r="U176" s="297"/>
      <c r="V176" s="297"/>
      <c r="W176" s="297"/>
      <c r="X176" s="297"/>
      <c r="Y176" s="297"/>
      <c r="Z176" s="297"/>
      <c r="AA176" s="297"/>
      <c r="AB176" s="297"/>
      <c r="AC176" s="297"/>
    </row>
    <row r="177" spans="2:29" s="292" customFormat="1" ht="15">
      <c r="B177" s="293"/>
      <c r="C177" s="294"/>
      <c r="D177" s="295"/>
      <c r="E177" s="295"/>
      <c r="F177" s="295"/>
      <c r="G177" s="295"/>
      <c r="H177" s="295"/>
      <c r="I177" s="295"/>
      <c r="J177" s="295"/>
      <c r="K177" s="295"/>
      <c r="L177" s="296"/>
      <c r="M177" s="297"/>
      <c r="N177" s="297"/>
      <c r="O177" s="297"/>
      <c r="P177" s="297"/>
      <c r="Q177" s="297"/>
      <c r="R177" s="297"/>
      <c r="S177" s="297"/>
      <c r="T177" s="297"/>
      <c r="U177" s="297"/>
      <c r="V177" s="297"/>
      <c r="W177" s="297"/>
      <c r="X177" s="297"/>
      <c r="Y177" s="297"/>
      <c r="Z177" s="297"/>
      <c r="AA177" s="297"/>
      <c r="AB177" s="297"/>
      <c r="AC177" s="297"/>
    </row>
    <row r="178" spans="2:29" s="292" customFormat="1" ht="15">
      <c r="B178" s="293"/>
      <c r="C178" s="294"/>
      <c r="D178" s="295"/>
      <c r="E178" s="295"/>
      <c r="F178" s="295"/>
      <c r="G178" s="295"/>
      <c r="H178" s="295"/>
      <c r="I178" s="295"/>
      <c r="J178" s="295"/>
      <c r="K178" s="295"/>
      <c r="L178" s="296"/>
      <c r="M178" s="297"/>
      <c r="N178" s="297"/>
      <c r="O178" s="297"/>
      <c r="P178" s="297"/>
      <c r="Q178" s="297"/>
      <c r="R178" s="297"/>
      <c r="S178" s="297"/>
      <c r="T178" s="297"/>
      <c r="U178" s="297"/>
      <c r="V178" s="297"/>
      <c r="W178" s="297"/>
      <c r="X178" s="297"/>
      <c r="Y178" s="297"/>
      <c r="Z178" s="297"/>
      <c r="AA178" s="297"/>
      <c r="AB178" s="297"/>
      <c r="AC178" s="297"/>
    </row>
    <row r="179" spans="2:29" s="292" customFormat="1" ht="15">
      <c r="B179" s="293"/>
      <c r="C179" s="294"/>
      <c r="D179" s="295"/>
      <c r="E179" s="295"/>
      <c r="F179" s="295"/>
      <c r="G179" s="295"/>
      <c r="H179" s="295"/>
      <c r="I179" s="295"/>
      <c r="J179" s="295"/>
      <c r="K179" s="295"/>
      <c r="L179" s="296"/>
      <c r="M179" s="297"/>
      <c r="N179" s="297"/>
      <c r="O179" s="297"/>
      <c r="P179" s="297"/>
      <c r="Q179" s="297"/>
      <c r="R179" s="297"/>
      <c r="S179" s="297"/>
      <c r="T179" s="297"/>
      <c r="U179" s="297"/>
      <c r="V179" s="297"/>
      <c r="W179" s="297"/>
      <c r="X179" s="297"/>
      <c r="Y179" s="297"/>
      <c r="Z179" s="297"/>
      <c r="AA179" s="297"/>
      <c r="AB179" s="297"/>
      <c r="AC179" s="297"/>
    </row>
    <row r="180" spans="2:29" s="292" customFormat="1" ht="15">
      <c r="B180" s="293"/>
      <c r="C180" s="294"/>
      <c r="D180" s="295"/>
      <c r="E180" s="295"/>
      <c r="F180" s="295"/>
      <c r="G180" s="295"/>
      <c r="H180" s="295"/>
      <c r="I180" s="295"/>
      <c r="J180" s="295"/>
      <c r="K180" s="295"/>
      <c r="L180" s="296"/>
      <c r="M180" s="297"/>
      <c r="N180" s="297"/>
      <c r="O180" s="297"/>
      <c r="P180" s="297"/>
      <c r="Q180" s="297"/>
      <c r="R180" s="297"/>
      <c r="S180" s="297"/>
      <c r="T180" s="297"/>
      <c r="U180" s="297"/>
      <c r="V180" s="297"/>
      <c r="W180" s="297"/>
      <c r="X180" s="297"/>
      <c r="Y180" s="297"/>
      <c r="Z180" s="297"/>
      <c r="AA180" s="297"/>
      <c r="AB180" s="297"/>
      <c r="AC180" s="297"/>
    </row>
    <row r="181" spans="2:29" s="292" customFormat="1" ht="15">
      <c r="B181" s="293"/>
      <c r="C181" s="294"/>
      <c r="D181" s="295"/>
      <c r="E181" s="295"/>
      <c r="F181" s="295"/>
      <c r="G181" s="295"/>
      <c r="H181" s="295"/>
      <c r="I181" s="295"/>
      <c r="J181" s="295"/>
      <c r="K181" s="295"/>
      <c r="L181" s="296"/>
      <c r="M181" s="297"/>
      <c r="N181" s="297"/>
      <c r="O181" s="297"/>
      <c r="P181" s="297"/>
      <c r="Q181" s="297"/>
      <c r="R181" s="297"/>
      <c r="S181" s="297"/>
      <c r="T181" s="297"/>
      <c r="U181" s="297"/>
      <c r="V181" s="297"/>
      <c r="W181" s="297"/>
      <c r="X181" s="297"/>
      <c r="Y181" s="297"/>
      <c r="Z181" s="297"/>
      <c r="AA181" s="297"/>
      <c r="AB181" s="297"/>
      <c r="AC181" s="297"/>
    </row>
    <row r="182" spans="2:29" s="292" customFormat="1" ht="15">
      <c r="B182" s="293"/>
      <c r="C182" s="294"/>
      <c r="D182" s="295"/>
      <c r="E182" s="295"/>
      <c r="F182" s="295"/>
      <c r="G182" s="295"/>
      <c r="H182" s="295"/>
      <c r="I182" s="295"/>
      <c r="J182" s="295"/>
      <c r="K182" s="295"/>
      <c r="L182" s="296"/>
      <c r="M182" s="297"/>
      <c r="N182" s="297"/>
      <c r="O182" s="297"/>
      <c r="P182" s="297"/>
      <c r="Q182" s="297"/>
      <c r="R182" s="297"/>
      <c r="S182" s="297"/>
      <c r="T182" s="297"/>
      <c r="U182" s="297"/>
      <c r="V182" s="297"/>
      <c r="W182" s="297"/>
      <c r="X182" s="297"/>
      <c r="Y182" s="297"/>
      <c r="Z182" s="297"/>
      <c r="AA182" s="297"/>
      <c r="AB182" s="297"/>
      <c r="AC182" s="297"/>
    </row>
    <row r="183" spans="2:29" s="292" customFormat="1" ht="15">
      <c r="B183" s="293"/>
      <c r="C183" s="294"/>
      <c r="D183" s="295"/>
      <c r="E183" s="295"/>
      <c r="F183" s="295"/>
      <c r="G183" s="295"/>
      <c r="H183" s="295"/>
      <c r="I183" s="295"/>
      <c r="J183" s="295"/>
      <c r="K183" s="295"/>
      <c r="L183" s="296"/>
      <c r="M183" s="297"/>
      <c r="N183" s="297"/>
      <c r="O183" s="297"/>
      <c r="P183" s="297"/>
      <c r="Q183" s="297"/>
      <c r="R183" s="297"/>
      <c r="S183" s="297"/>
      <c r="T183" s="297"/>
      <c r="U183" s="297"/>
      <c r="V183" s="297"/>
      <c r="W183" s="297"/>
      <c r="X183" s="297"/>
      <c r="Y183" s="297"/>
      <c r="Z183" s="297"/>
      <c r="AA183" s="297"/>
      <c r="AB183" s="297"/>
      <c r="AC183" s="297"/>
    </row>
    <row r="184" spans="2:29" s="292" customFormat="1" ht="15">
      <c r="B184" s="293"/>
      <c r="C184" s="294"/>
      <c r="D184" s="295"/>
      <c r="E184" s="295"/>
      <c r="F184" s="295"/>
      <c r="G184" s="295"/>
      <c r="H184" s="295"/>
      <c r="I184" s="295"/>
      <c r="J184" s="295"/>
      <c r="K184" s="295"/>
      <c r="L184" s="296"/>
      <c r="M184" s="297"/>
      <c r="N184" s="297"/>
      <c r="O184" s="297"/>
      <c r="P184" s="297"/>
      <c r="Q184" s="297"/>
      <c r="R184" s="297"/>
      <c r="S184" s="297"/>
      <c r="T184" s="297"/>
      <c r="U184" s="297"/>
      <c r="V184" s="297"/>
      <c r="W184" s="297"/>
      <c r="X184" s="297"/>
      <c r="Y184" s="297"/>
      <c r="Z184" s="297"/>
      <c r="AA184" s="297"/>
      <c r="AB184" s="297"/>
      <c r="AC184" s="297"/>
    </row>
    <row r="185" spans="2:29" s="292" customFormat="1" ht="15">
      <c r="B185" s="293"/>
      <c r="C185" s="294"/>
      <c r="D185" s="295"/>
      <c r="E185" s="295"/>
      <c r="F185" s="295"/>
      <c r="G185" s="295"/>
      <c r="H185" s="295"/>
      <c r="I185" s="295"/>
      <c r="J185" s="295"/>
      <c r="K185" s="295"/>
      <c r="L185" s="296"/>
      <c r="M185" s="297"/>
      <c r="N185" s="297"/>
      <c r="O185" s="297"/>
      <c r="P185" s="297"/>
      <c r="Q185" s="297"/>
      <c r="R185" s="297"/>
      <c r="S185" s="297"/>
      <c r="T185" s="297"/>
      <c r="U185" s="297"/>
      <c r="V185" s="297"/>
      <c r="W185" s="297"/>
      <c r="X185" s="297"/>
      <c r="Y185" s="297"/>
      <c r="Z185" s="297"/>
      <c r="AA185" s="297"/>
      <c r="AB185" s="297"/>
      <c r="AC185" s="297"/>
    </row>
    <row r="186" spans="2:29" s="292" customFormat="1" ht="15">
      <c r="B186" s="293"/>
      <c r="C186" s="294"/>
      <c r="D186" s="295"/>
      <c r="E186" s="295"/>
      <c r="F186" s="295"/>
      <c r="G186" s="295"/>
      <c r="H186" s="295"/>
      <c r="I186" s="295"/>
      <c r="J186" s="295"/>
      <c r="K186" s="295"/>
      <c r="L186" s="296"/>
      <c r="M186" s="297"/>
      <c r="N186" s="297"/>
      <c r="O186" s="297"/>
      <c r="P186" s="297"/>
      <c r="Q186" s="297"/>
      <c r="R186" s="297"/>
      <c r="S186" s="297"/>
      <c r="T186" s="297"/>
      <c r="U186" s="297"/>
      <c r="V186" s="297"/>
      <c r="W186" s="297"/>
      <c r="X186" s="297"/>
      <c r="Y186" s="297"/>
      <c r="Z186" s="297"/>
      <c r="AA186" s="297"/>
      <c r="AB186" s="297"/>
      <c r="AC186" s="297"/>
    </row>
    <row r="187" spans="2:29" s="292" customFormat="1" ht="15">
      <c r="B187" s="293"/>
      <c r="C187" s="294"/>
      <c r="D187" s="295"/>
      <c r="E187" s="295"/>
      <c r="F187" s="295"/>
      <c r="G187" s="295"/>
      <c r="H187" s="295"/>
      <c r="I187" s="295"/>
      <c r="J187" s="295"/>
      <c r="K187" s="295"/>
      <c r="L187" s="296"/>
      <c r="M187" s="297"/>
      <c r="N187" s="297"/>
      <c r="O187" s="297"/>
      <c r="P187" s="297"/>
      <c r="Q187" s="297"/>
      <c r="R187" s="297"/>
      <c r="S187" s="297"/>
      <c r="T187" s="297"/>
      <c r="U187" s="297"/>
      <c r="V187" s="297"/>
      <c r="W187" s="297"/>
      <c r="X187" s="297"/>
      <c r="Y187" s="297"/>
      <c r="Z187" s="297"/>
      <c r="AA187" s="297"/>
      <c r="AB187" s="297"/>
      <c r="AC187" s="297"/>
    </row>
    <row r="188" spans="2:29" s="292" customFormat="1" ht="15">
      <c r="B188" s="293"/>
      <c r="C188" s="294"/>
      <c r="D188" s="295"/>
      <c r="E188" s="295"/>
      <c r="F188" s="295"/>
      <c r="G188" s="295"/>
      <c r="H188" s="295"/>
      <c r="I188" s="295"/>
      <c r="J188" s="295"/>
      <c r="K188" s="295"/>
      <c r="L188" s="296"/>
      <c r="M188" s="297"/>
      <c r="N188" s="297"/>
      <c r="O188" s="297"/>
      <c r="P188" s="297"/>
      <c r="Q188" s="297"/>
      <c r="R188" s="297"/>
      <c r="S188" s="297"/>
      <c r="T188" s="297"/>
      <c r="U188" s="297"/>
      <c r="V188" s="297"/>
      <c r="W188" s="297"/>
      <c r="X188" s="297"/>
      <c r="Y188" s="297"/>
      <c r="Z188" s="297"/>
      <c r="AA188" s="297"/>
      <c r="AB188" s="297"/>
      <c r="AC188" s="297"/>
    </row>
    <row r="189" spans="2:29" s="292" customFormat="1" ht="15">
      <c r="B189" s="293"/>
      <c r="C189" s="294"/>
      <c r="D189" s="295"/>
      <c r="E189" s="295"/>
      <c r="F189" s="295"/>
      <c r="G189" s="295"/>
      <c r="H189" s="295"/>
      <c r="I189" s="295"/>
      <c r="J189" s="295"/>
      <c r="K189" s="295"/>
      <c r="L189" s="296"/>
      <c r="M189" s="297"/>
      <c r="N189" s="297"/>
      <c r="O189" s="297"/>
      <c r="P189" s="297"/>
      <c r="Q189" s="297"/>
      <c r="R189" s="297"/>
      <c r="S189" s="297"/>
      <c r="T189" s="297"/>
      <c r="U189" s="297"/>
      <c r="V189" s="297"/>
      <c r="W189" s="297"/>
      <c r="X189" s="297"/>
      <c r="Y189" s="297"/>
      <c r="Z189" s="297"/>
      <c r="AA189" s="297"/>
      <c r="AB189" s="297"/>
      <c r="AC189" s="297"/>
    </row>
    <row r="190" spans="2:29" s="292" customFormat="1" ht="15">
      <c r="B190" s="293"/>
      <c r="C190" s="294"/>
      <c r="D190" s="295"/>
      <c r="E190" s="295"/>
      <c r="F190" s="295"/>
      <c r="G190" s="295"/>
      <c r="H190" s="295"/>
      <c r="I190" s="295"/>
      <c r="J190" s="295"/>
      <c r="K190" s="295"/>
      <c r="L190" s="296"/>
      <c r="M190" s="297"/>
      <c r="N190" s="297"/>
      <c r="O190" s="297"/>
      <c r="P190" s="297"/>
      <c r="Q190" s="297"/>
      <c r="R190" s="297"/>
      <c r="S190" s="297"/>
      <c r="T190" s="297"/>
      <c r="U190" s="297"/>
      <c r="V190" s="297"/>
      <c r="W190" s="297"/>
      <c r="X190" s="297"/>
      <c r="Y190" s="297"/>
      <c r="Z190" s="297"/>
      <c r="AA190" s="297"/>
      <c r="AB190" s="297"/>
      <c r="AC190" s="297"/>
    </row>
    <row r="191" spans="2:29" s="292" customFormat="1" ht="15">
      <c r="B191" s="293"/>
      <c r="C191" s="294"/>
      <c r="D191" s="295"/>
      <c r="E191" s="295"/>
      <c r="F191" s="295"/>
      <c r="G191" s="295"/>
      <c r="H191" s="295"/>
      <c r="I191" s="295"/>
      <c r="J191" s="295"/>
      <c r="K191" s="295"/>
      <c r="L191" s="296"/>
      <c r="M191" s="297"/>
      <c r="N191" s="297"/>
      <c r="O191" s="297"/>
      <c r="P191" s="297"/>
      <c r="Q191" s="297"/>
      <c r="R191" s="297"/>
      <c r="S191" s="297"/>
      <c r="T191" s="297"/>
      <c r="U191" s="297"/>
      <c r="V191" s="297"/>
      <c r="W191" s="297"/>
      <c r="X191" s="297"/>
      <c r="Y191" s="297"/>
      <c r="Z191" s="297"/>
      <c r="AA191" s="297"/>
      <c r="AB191" s="297"/>
      <c r="AC191" s="297"/>
    </row>
    <row r="192" spans="2:29" s="292" customFormat="1" ht="15">
      <c r="B192" s="293"/>
      <c r="C192" s="294"/>
      <c r="D192" s="295"/>
      <c r="E192" s="295"/>
      <c r="F192" s="295"/>
      <c r="G192" s="295"/>
      <c r="H192" s="295"/>
      <c r="I192" s="295"/>
      <c r="J192" s="295"/>
      <c r="K192" s="295"/>
      <c r="L192" s="296"/>
      <c r="M192" s="297"/>
      <c r="N192" s="297"/>
      <c r="O192" s="297"/>
      <c r="P192" s="297"/>
      <c r="Q192" s="297"/>
      <c r="R192" s="297"/>
      <c r="S192" s="297"/>
      <c r="T192" s="297"/>
      <c r="U192" s="297"/>
      <c r="V192" s="297"/>
      <c r="W192" s="297"/>
      <c r="X192" s="297"/>
      <c r="Y192" s="297"/>
      <c r="Z192" s="297"/>
      <c r="AA192" s="297"/>
      <c r="AB192" s="297"/>
      <c r="AC192" s="297"/>
    </row>
    <row r="193" spans="2:29" s="292" customFormat="1" ht="15">
      <c r="B193" s="293"/>
      <c r="C193" s="294"/>
      <c r="D193" s="295"/>
      <c r="E193" s="295"/>
      <c r="F193" s="295"/>
      <c r="G193" s="295"/>
      <c r="H193" s="295"/>
      <c r="I193" s="295"/>
      <c r="J193" s="295"/>
      <c r="K193" s="295"/>
      <c r="L193" s="296"/>
      <c r="M193" s="297"/>
      <c r="N193" s="297"/>
      <c r="O193" s="297"/>
      <c r="P193" s="297"/>
      <c r="Q193" s="297"/>
      <c r="R193" s="297"/>
      <c r="S193" s="297"/>
      <c r="T193" s="297"/>
      <c r="U193" s="297"/>
      <c r="V193" s="297"/>
      <c r="W193" s="297"/>
      <c r="X193" s="297"/>
      <c r="Y193" s="297"/>
      <c r="Z193" s="297"/>
      <c r="AA193" s="297"/>
      <c r="AB193" s="297"/>
      <c r="AC193" s="297"/>
    </row>
    <row r="194" spans="2:29" s="292" customFormat="1" ht="15">
      <c r="B194" s="293"/>
      <c r="C194" s="294"/>
      <c r="D194" s="295"/>
      <c r="E194" s="295"/>
      <c r="F194" s="295"/>
      <c r="G194" s="295"/>
      <c r="H194" s="295"/>
      <c r="I194" s="295"/>
      <c r="J194" s="295"/>
      <c r="K194" s="295"/>
      <c r="L194" s="296"/>
      <c r="M194" s="297"/>
      <c r="N194" s="297"/>
      <c r="O194" s="297"/>
      <c r="P194" s="297"/>
      <c r="Q194" s="297"/>
      <c r="R194" s="297"/>
      <c r="S194" s="297"/>
      <c r="T194" s="297"/>
      <c r="U194" s="297"/>
      <c r="V194" s="297"/>
      <c r="W194" s="297"/>
      <c r="X194" s="297"/>
      <c r="Y194" s="297"/>
      <c r="Z194" s="297"/>
      <c r="AA194" s="297"/>
      <c r="AB194" s="297"/>
      <c r="AC194" s="297"/>
    </row>
    <row r="195" spans="2:29" s="292" customFormat="1" ht="15">
      <c r="B195" s="293"/>
      <c r="C195" s="294"/>
      <c r="D195" s="295"/>
      <c r="E195" s="295"/>
      <c r="F195" s="295"/>
      <c r="G195" s="295"/>
      <c r="H195" s="295"/>
      <c r="I195" s="295"/>
      <c r="J195" s="295"/>
      <c r="K195" s="295"/>
      <c r="L195" s="296"/>
      <c r="M195" s="297"/>
      <c r="N195" s="297"/>
      <c r="O195" s="297"/>
      <c r="P195" s="297"/>
      <c r="Q195" s="297"/>
      <c r="R195" s="297"/>
      <c r="S195" s="297"/>
      <c r="T195" s="297"/>
      <c r="U195" s="297"/>
      <c r="V195" s="297"/>
      <c r="W195" s="297"/>
      <c r="X195" s="297"/>
      <c r="Y195" s="297"/>
      <c r="Z195" s="297"/>
      <c r="AA195" s="297"/>
      <c r="AB195" s="297"/>
      <c r="AC195" s="297"/>
    </row>
    <row r="196" spans="2:29" s="292" customFormat="1" ht="15">
      <c r="B196" s="293"/>
      <c r="C196" s="294"/>
      <c r="D196" s="295"/>
      <c r="E196" s="295"/>
      <c r="F196" s="295"/>
      <c r="G196" s="295"/>
      <c r="H196" s="295"/>
      <c r="I196" s="295"/>
      <c r="J196" s="295"/>
      <c r="K196" s="295"/>
      <c r="L196" s="296"/>
      <c r="M196" s="297"/>
      <c r="N196" s="297"/>
      <c r="O196" s="297"/>
      <c r="P196" s="297"/>
      <c r="Q196" s="297"/>
      <c r="R196" s="297"/>
      <c r="S196" s="297"/>
      <c r="T196" s="297"/>
      <c r="U196" s="297"/>
      <c r="V196" s="297"/>
      <c r="W196" s="297"/>
      <c r="X196" s="297"/>
      <c r="Y196" s="297"/>
      <c r="Z196" s="297"/>
      <c r="AA196" s="297"/>
      <c r="AB196" s="297"/>
      <c r="AC196" s="297"/>
    </row>
    <row r="197" spans="2:29" s="292" customFormat="1" ht="15">
      <c r="B197" s="293"/>
      <c r="C197" s="294"/>
      <c r="D197" s="295"/>
      <c r="E197" s="295"/>
      <c r="F197" s="295"/>
      <c r="G197" s="295"/>
      <c r="H197" s="295"/>
      <c r="I197" s="295"/>
      <c r="J197" s="295"/>
      <c r="K197" s="295"/>
      <c r="L197" s="296"/>
      <c r="M197" s="297"/>
      <c r="N197" s="297"/>
      <c r="O197" s="297"/>
      <c r="P197" s="297"/>
      <c r="Q197" s="297"/>
      <c r="R197" s="297"/>
      <c r="S197" s="297"/>
      <c r="T197" s="297"/>
      <c r="U197" s="297"/>
      <c r="V197" s="297"/>
      <c r="W197" s="297"/>
      <c r="X197" s="297"/>
      <c r="Y197" s="297"/>
      <c r="Z197" s="297"/>
      <c r="AA197" s="297"/>
      <c r="AB197" s="297"/>
      <c r="AC197" s="297"/>
    </row>
    <row r="198" spans="2:29" s="292" customFormat="1" ht="15">
      <c r="B198" s="293"/>
      <c r="C198" s="294"/>
      <c r="D198" s="295"/>
      <c r="E198" s="295"/>
      <c r="F198" s="295"/>
      <c r="G198" s="295"/>
      <c r="H198" s="295"/>
      <c r="I198" s="295"/>
      <c r="J198" s="295"/>
      <c r="K198" s="295"/>
      <c r="L198" s="296"/>
      <c r="M198" s="297"/>
      <c r="N198" s="297"/>
      <c r="O198" s="297"/>
      <c r="P198" s="297"/>
      <c r="Q198" s="297"/>
      <c r="R198" s="297"/>
      <c r="S198" s="297"/>
      <c r="T198" s="297"/>
      <c r="U198" s="297"/>
      <c r="V198" s="297"/>
      <c r="W198" s="297"/>
      <c r="X198" s="297"/>
      <c r="Y198" s="297"/>
      <c r="Z198" s="297"/>
      <c r="AA198" s="297"/>
      <c r="AB198" s="297"/>
      <c r="AC198" s="297"/>
    </row>
    <row r="199" spans="2:29" s="292" customFormat="1" ht="15">
      <c r="B199" s="293"/>
      <c r="C199" s="294"/>
      <c r="D199" s="295"/>
      <c r="E199" s="295"/>
      <c r="F199" s="295"/>
      <c r="G199" s="295"/>
      <c r="H199" s="295"/>
      <c r="I199" s="295"/>
      <c r="J199" s="295"/>
      <c r="K199" s="295"/>
      <c r="L199" s="296"/>
      <c r="M199" s="297"/>
      <c r="N199" s="297"/>
      <c r="O199" s="297"/>
      <c r="P199" s="297"/>
      <c r="Q199" s="297"/>
      <c r="R199" s="297"/>
      <c r="S199" s="297"/>
      <c r="T199" s="297"/>
      <c r="U199" s="297"/>
      <c r="V199" s="297"/>
      <c r="W199" s="297"/>
      <c r="X199" s="297"/>
      <c r="Y199" s="297"/>
      <c r="Z199" s="297"/>
      <c r="AA199" s="297"/>
      <c r="AB199" s="297"/>
      <c r="AC199" s="297"/>
    </row>
    <row r="200" spans="2:29" s="292" customFormat="1" ht="15">
      <c r="B200" s="293"/>
      <c r="C200" s="294"/>
      <c r="D200" s="295"/>
      <c r="E200" s="295"/>
      <c r="F200" s="295"/>
      <c r="G200" s="295"/>
      <c r="H200" s="295"/>
      <c r="I200" s="295"/>
      <c r="J200" s="295"/>
      <c r="K200" s="295"/>
      <c r="L200" s="296"/>
      <c r="M200" s="297"/>
      <c r="N200" s="297"/>
      <c r="O200" s="297"/>
      <c r="P200" s="297"/>
      <c r="Q200" s="297"/>
      <c r="R200" s="297"/>
      <c r="S200" s="297"/>
      <c r="T200" s="297"/>
      <c r="U200" s="297"/>
      <c r="V200" s="297"/>
      <c r="W200" s="297"/>
      <c r="X200" s="297"/>
      <c r="Y200" s="297"/>
      <c r="Z200" s="297"/>
      <c r="AA200" s="297"/>
      <c r="AB200" s="297"/>
      <c r="AC200" s="297"/>
    </row>
    <row r="201" spans="2:29" s="292" customFormat="1" ht="15">
      <c r="B201" s="293"/>
      <c r="C201" s="294"/>
      <c r="D201" s="295"/>
      <c r="E201" s="295"/>
      <c r="F201" s="295"/>
      <c r="G201" s="295"/>
      <c r="H201" s="295"/>
      <c r="I201" s="295"/>
      <c r="J201" s="295"/>
      <c r="K201" s="295"/>
      <c r="L201" s="296"/>
      <c r="M201" s="297"/>
      <c r="N201" s="297"/>
      <c r="O201" s="297"/>
      <c r="P201" s="297"/>
      <c r="Q201" s="297"/>
      <c r="R201" s="297"/>
      <c r="S201" s="297"/>
      <c r="T201" s="297"/>
      <c r="U201" s="297"/>
      <c r="V201" s="297"/>
      <c r="W201" s="297"/>
      <c r="X201" s="297"/>
      <c r="Y201" s="297"/>
      <c r="Z201" s="297"/>
      <c r="AA201" s="297"/>
      <c r="AB201" s="297"/>
      <c r="AC201" s="297"/>
    </row>
    <row r="202" spans="2:29" s="292" customFormat="1" ht="15">
      <c r="B202" s="293"/>
      <c r="C202" s="294"/>
      <c r="D202" s="295"/>
      <c r="E202" s="295"/>
      <c r="F202" s="295"/>
      <c r="G202" s="295"/>
      <c r="H202" s="295"/>
      <c r="I202" s="295"/>
      <c r="J202" s="295"/>
      <c r="K202" s="295"/>
      <c r="L202" s="296"/>
      <c r="M202" s="297"/>
      <c r="N202" s="297"/>
      <c r="O202" s="297"/>
      <c r="P202" s="297"/>
      <c r="Q202" s="297"/>
      <c r="R202" s="297"/>
      <c r="S202" s="297"/>
      <c r="T202" s="297"/>
      <c r="U202" s="297"/>
      <c r="V202" s="297"/>
      <c r="W202" s="297"/>
      <c r="X202" s="297"/>
      <c r="Y202" s="297"/>
      <c r="Z202" s="297"/>
      <c r="AA202" s="297"/>
      <c r="AB202" s="297"/>
      <c r="AC202" s="297"/>
    </row>
    <row r="203" spans="2:29" s="292" customFormat="1" ht="15">
      <c r="B203" s="293"/>
      <c r="C203" s="294"/>
      <c r="D203" s="295"/>
      <c r="E203" s="295"/>
      <c r="F203" s="295"/>
      <c r="G203" s="295"/>
      <c r="H203" s="295"/>
      <c r="I203" s="295"/>
      <c r="J203" s="295"/>
      <c r="K203" s="295"/>
      <c r="L203" s="296"/>
      <c r="M203" s="297"/>
      <c r="N203" s="297"/>
      <c r="O203" s="297"/>
      <c r="P203" s="297"/>
      <c r="Q203" s="297"/>
      <c r="R203" s="297"/>
      <c r="S203" s="297"/>
      <c r="T203" s="297"/>
      <c r="U203" s="297"/>
      <c r="V203" s="297"/>
      <c r="W203" s="297"/>
      <c r="X203" s="297"/>
      <c r="Y203" s="297"/>
      <c r="Z203" s="297"/>
      <c r="AA203" s="297"/>
      <c r="AB203" s="297"/>
      <c r="AC203" s="297"/>
    </row>
    <row r="204" spans="2:29" s="292" customFormat="1" ht="15">
      <c r="B204" s="293"/>
      <c r="C204" s="294"/>
      <c r="D204" s="295"/>
      <c r="E204" s="295"/>
      <c r="F204" s="295"/>
      <c r="G204" s="295"/>
      <c r="H204" s="295"/>
      <c r="I204" s="295"/>
      <c r="J204" s="295"/>
      <c r="K204" s="295"/>
      <c r="L204" s="296"/>
      <c r="M204" s="297"/>
      <c r="N204" s="297"/>
      <c r="O204" s="297"/>
      <c r="P204" s="297"/>
      <c r="Q204" s="297"/>
      <c r="R204" s="297"/>
      <c r="S204" s="297"/>
      <c r="T204" s="297"/>
      <c r="U204" s="297"/>
      <c r="V204" s="297"/>
      <c r="W204" s="297"/>
      <c r="X204" s="297"/>
      <c r="Y204" s="297"/>
      <c r="Z204" s="297"/>
      <c r="AA204" s="297"/>
      <c r="AB204" s="297"/>
      <c r="AC204" s="297"/>
    </row>
    <row r="205" spans="2:29" s="292" customFormat="1" ht="15">
      <c r="B205" s="293"/>
      <c r="C205" s="294"/>
      <c r="D205" s="295"/>
      <c r="E205" s="295"/>
      <c r="F205" s="295"/>
      <c r="G205" s="295"/>
      <c r="H205" s="295"/>
      <c r="I205" s="295"/>
      <c r="J205" s="295"/>
      <c r="K205" s="295"/>
      <c r="L205" s="296"/>
      <c r="M205" s="297"/>
      <c r="N205" s="297"/>
      <c r="O205" s="297"/>
      <c r="P205" s="297"/>
      <c r="Q205" s="297"/>
      <c r="R205" s="297"/>
      <c r="S205" s="297"/>
      <c r="T205" s="297"/>
      <c r="U205" s="297"/>
      <c r="V205" s="297"/>
      <c r="W205" s="297"/>
      <c r="X205" s="297"/>
      <c r="Y205" s="297"/>
      <c r="Z205" s="297"/>
      <c r="AA205" s="297"/>
      <c r="AB205" s="297"/>
      <c r="AC205" s="297"/>
    </row>
    <row r="206" spans="2:29" s="292" customFormat="1" ht="15">
      <c r="B206" s="293"/>
      <c r="C206" s="294"/>
      <c r="D206" s="295"/>
      <c r="E206" s="295"/>
      <c r="F206" s="295"/>
      <c r="G206" s="295"/>
      <c r="H206" s="295"/>
      <c r="I206" s="295"/>
      <c r="J206" s="295"/>
      <c r="K206" s="295"/>
      <c r="L206" s="296"/>
      <c r="M206" s="297"/>
      <c r="N206" s="297"/>
      <c r="O206" s="297"/>
      <c r="P206" s="297"/>
      <c r="Q206" s="297"/>
      <c r="R206" s="297"/>
      <c r="S206" s="297"/>
      <c r="T206" s="297"/>
      <c r="U206" s="297"/>
      <c r="V206" s="297"/>
      <c r="W206" s="297"/>
      <c r="X206" s="297"/>
      <c r="Y206" s="297"/>
      <c r="Z206" s="297"/>
      <c r="AA206" s="297"/>
      <c r="AB206" s="297"/>
      <c r="AC206" s="297"/>
    </row>
    <row r="207" spans="2:29" s="292" customFormat="1" ht="15">
      <c r="B207" s="293"/>
      <c r="C207" s="294"/>
      <c r="D207" s="295"/>
      <c r="E207" s="295"/>
      <c r="F207" s="295"/>
      <c r="G207" s="295"/>
      <c r="H207" s="295"/>
      <c r="I207" s="295"/>
      <c r="J207" s="295"/>
      <c r="K207" s="295"/>
      <c r="L207" s="296"/>
      <c r="M207" s="297"/>
      <c r="N207" s="297"/>
      <c r="O207" s="297"/>
      <c r="P207" s="297"/>
      <c r="Q207" s="297"/>
      <c r="R207" s="297"/>
      <c r="S207" s="297"/>
      <c r="T207" s="297"/>
      <c r="U207" s="297"/>
      <c r="V207" s="297"/>
      <c r="W207" s="297"/>
      <c r="X207" s="297"/>
      <c r="Y207" s="297"/>
      <c r="Z207" s="297"/>
      <c r="AA207" s="297"/>
      <c r="AB207" s="297"/>
      <c r="AC207" s="297"/>
    </row>
    <row r="208" spans="2:29" s="292" customFormat="1" ht="15">
      <c r="B208" s="293"/>
      <c r="C208" s="294"/>
      <c r="D208" s="295"/>
      <c r="E208" s="295"/>
      <c r="F208" s="295"/>
      <c r="G208" s="295"/>
      <c r="H208" s="295"/>
      <c r="I208" s="295"/>
      <c r="J208" s="295"/>
      <c r="K208" s="295"/>
      <c r="L208" s="296"/>
      <c r="M208" s="297"/>
      <c r="N208" s="297"/>
      <c r="O208" s="297"/>
      <c r="P208" s="297"/>
      <c r="Q208" s="297"/>
      <c r="R208" s="297"/>
      <c r="S208" s="297"/>
      <c r="T208" s="297"/>
      <c r="U208" s="297"/>
      <c r="V208" s="297"/>
      <c r="W208" s="297"/>
      <c r="X208" s="297"/>
      <c r="Y208" s="297"/>
      <c r="Z208" s="297"/>
      <c r="AA208" s="297"/>
      <c r="AB208" s="297"/>
      <c r="AC208" s="297"/>
    </row>
    <row r="209" spans="2:29" s="292" customFormat="1" ht="15">
      <c r="B209" s="293"/>
      <c r="C209" s="294"/>
      <c r="D209" s="295"/>
      <c r="E209" s="295"/>
      <c r="F209" s="295"/>
      <c r="G209" s="295"/>
      <c r="H209" s="295"/>
      <c r="I209" s="295"/>
      <c r="J209" s="295"/>
      <c r="K209" s="295"/>
      <c r="L209" s="296"/>
      <c r="M209" s="297"/>
      <c r="N209" s="297"/>
      <c r="O209" s="297"/>
      <c r="P209" s="297"/>
      <c r="Q209" s="297"/>
      <c r="R209" s="297"/>
      <c r="S209" s="297"/>
      <c r="T209" s="297"/>
      <c r="U209" s="297"/>
      <c r="V209" s="297"/>
      <c r="W209" s="297"/>
      <c r="X209" s="297"/>
      <c r="Y209" s="297"/>
      <c r="Z209" s="297"/>
      <c r="AA209" s="297"/>
      <c r="AB209" s="297"/>
      <c r="AC209" s="297"/>
    </row>
    <row r="210" spans="2:29" s="292" customFormat="1" ht="15">
      <c r="B210" s="293"/>
      <c r="C210" s="294"/>
      <c r="D210" s="295"/>
      <c r="E210" s="295"/>
      <c r="F210" s="295"/>
      <c r="G210" s="295"/>
      <c r="H210" s="295"/>
      <c r="I210" s="295"/>
      <c r="J210" s="295"/>
      <c r="K210" s="295"/>
      <c r="L210" s="296"/>
      <c r="M210" s="297"/>
      <c r="N210" s="297"/>
      <c r="O210" s="297"/>
      <c r="P210" s="297"/>
      <c r="Q210" s="297"/>
      <c r="R210" s="297"/>
      <c r="S210" s="297"/>
      <c r="T210" s="297"/>
      <c r="U210" s="297"/>
      <c r="V210" s="297"/>
      <c r="W210" s="297"/>
      <c r="X210" s="297"/>
      <c r="Y210" s="297"/>
      <c r="Z210" s="297"/>
      <c r="AA210" s="297"/>
      <c r="AB210" s="297"/>
      <c r="AC210" s="297"/>
    </row>
    <row r="211" spans="2:29" s="292" customFormat="1" ht="15">
      <c r="B211" s="293"/>
      <c r="C211" s="294"/>
      <c r="D211" s="295"/>
      <c r="E211" s="295"/>
      <c r="F211" s="295"/>
      <c r="G211" s="295"/>
      <c r="H211" s="295"/>
      <c r="I211" s="295"/>
      <c r="J211" s="295"/>
      <c r="K211" s="295"/>
      <c r="L211" s="296"/>
      <c r="M211" s="297"/>
      <c r="N211" s="297"/>
      <c r="O211" s="297"/>
      <c r="P211" s="297"/>
      <c r="Q211" s="297"/>
      <c r="R211" s="297"/>
      <c r="S211" s="297"/>
      <c r="T211" s="297"/>
      <c r="U211" s="297"/>
      <c r="V211" s="297"/>
      <c r="W211" s="297"/>
      <c r="X211" s="297"/>
      <c r="Y211" s="297"/>
      <c r="Z211" s="297"/>
      <c r="AA211" s="297"/>
      <c r="AB211" s="297"/>
      <c r="AC211" s="297"/>
    </row>
    <row r="212" spans="2:29" s="292" customFormat="1" ht="15">
      <c r="B212" s="293"/>
      <c r="C212" s="294"/>
      <c r="D212" s="295"/>
      <c r="E212" s="295"/>
      <c r="F212" s="295"/>
      <c r="G212" s="295"/>
      <c r="H212" s="295"/>
      <c r="I212" s="295"/>
      <c r="J212" s="295"/>
      <c r="K212" s="295"/>
      <c r="L212" s="296"/>
      <c r="M212" s="297"/>
      <c r="N212" s="297"/>
      <c r="O212" s="297"/>
      <c r="P212" s="297"/>
      <c r="Q212" s="297"/>
      <c r="R212" s="297"/>
      <c r="S212" s="297"/>
      <c r="T212" s="297"/>
      <c r="U212" s="297"/>
      <c r="V212" s="297"/>
      <c r="W212" s="297"/>
      <c r="X212" s="297"/>
      <c r="Y212" s="297"/>
      <c r="Z212" s="297"/>
      <c r="AA212" s="297"/>
      <c r="AB212" s="297"/>
      <c r="AC212" s="297"/>
    </row>
    <row r="213" spans="2:29" s="292" customFormat="1" ht="15">
      <c r="B213" s="293"/>
      <c r="C213" s="294"/>
      <c r="D213" s="295"/>
      <c r="E213" s="295"/>
      <c r="F213" s="295"/>
      <c r="G213" s="295"/>
      <c r="H213" s="295"/>
      <c r="I213" s="295"/>
      <c r="J213" s="295"/>
      <c r="K213" s="295"/>
      <c r="L213" s="296"/>
      <c r="M213" s="297"/>
      <c r="N213" s="297"/>
      <c r="O213" s="297"/>
      <c r="P213" s="297"/>
      <c r="Q213" s="297"/>
      <c r="R213" s="297"/>
      <c r="S213" s="297"/>
      <c r="T213" s="297"/>
      <c r="U213" s="297"/>
      <c r="V213" s="297"/>
      <c r="W213" s="297"/>
      <c r="X213" s="297"/>
      <c r="Y213" s="297"/>
      <c r="Z213" s="297"/>
      <c r="AA213" s="297"/>
      <c r="AB213" s="297"/>
      <c r="AC213" s="297"/>
    </row>
    <row r="214" spans="2:29" s="292" customFormat="1" ht="15">
      <c r="B214" s="293"/>
      <c r="C214" s="294"/>
      <c r="D214" s="295"/>
      <c r="E214" s="295"/>
      <c r="F214" s="295"/>
      <c r="G214" s="295"/>
      <c r="H214" s="295"/>
      <c r="I214" s="295"/>
      <c r="J214" s="295"/>
      <c r="K214" s="295"/>
      <c r="L214" s="296"/>
      <c r="M214" s="297"/>
      <c r="N214" s="297"/>
      <c r="O214" s="297"/>
      <c r="P214" s="297"/>
      <c r="Q214" s="297"/>
      <c r="R214" s="297"/>
      <c r="S214" s="297"/>
      <c r="T214" s="297"/>
      <c r="U214" s="297"/>
      <c r="V214" s="297"/>
      <c r="W214" s="297"/>
      <c r="X214" s="297"/>
      <c r="Y214" s="297"/>
      <c r="Z214" s="297"/>
      <c r="AA214" s="297"/>
      <c r="AB214" s="297"/>
      <c r="AC214" s="297"/>
    </row>
    <row r="215" spans="2:29" s="292" customFormat="1" ht="15">
      <c r="B215" s="293"/>
      <c r="C215" s="294"/>
      <c r="D215" s="295"/>
      <c r="E215" s="295"/>
      <c r="F215" s="295"/>
      <c r="G215" s="295"/>
      <c r="H215" s="295"/>
      <c r="I215" s="295"/>
      <c r="J215" s="295"/>
      <c r="K215" s="295"/>
      <c r="L215" s="296"/>
      <c r="M215" s="297"/>
      <c r="N215" s="297"/>
      <c r="O215" s="297"/>
      <c r="P215" s="297"/>
      <c r="Q215" s="297"/>
      <c r="R215" s="297"/>
      <c r="S215" s="297"/>
      <c r="T215" s="297"/>
      <c r="U215" s="297"/>
      <c r="V215" s="297"/>
      <c r="W215" s="297"/>
      <c r="X215" s="297"/>
      <c r="Y215" s="297"/>
      <c r="Z215" s="297"/>
      <c r="AA215" s="297"/>
      <c r="AB215" s="297"/>
      <c r="AC215" s="297"/>
    </row>
    <row r="216" spans="2:29" s="292" customFormat="1" ht="15">
      <c r="B216" s="293"/>
      <c r="C216" s="294"/>
      <c r="D216" s="295"/>
      <c r="E216" s="295"/>
      <c r="F216" s="295"/>
      <c r="G216" s="295"/>
      <c r="H216" s="295"/>
      <c r="I216" s="295"/>
      <c r="J216" s="295"/>
      <c r="K216" s="295"/>
      <c r="L216" s="296"/>
      <c r="M216" s="297"/>
      <c r="N216" s="297"/>
      <c r="O216" s="297"/>
      <c r="P216" s="297"/>
      <c r="Q216" s="297"/>
      <c r="R216" s="297"/>
      <c r="S216" s="297"/>
      <c r="T216" s="297"/>
      <c r="U216" s="297"/>
      <c r="V216" s="297"/>
      <c r="W216" s="297"/>
      <c r="X216" s="297"/>
      <c r="Y216" s="297"/>
      <c r="Z216" s="297"/>
      <c r="AA216" s="297"/>
      <c r="AB216" s="297"/>
      <c r="AC216" s="297"/>
    </row>
    <row r="217" spans="2:29" s="292" customFormat="1" ht="15">
      <c r="B217" s="293"/>
      <c r="C217" s="294"/>
      <c r="D217" s="295"/>
      <c r="E217" s="295"/>
      <c r="F217" s="295"/>
      <c r="G217" s="295"/>
      <c r="H217" s="295"/>
      <c r="I217" s="295"/>
      <c r="J217" s="295"/>
      <c r="K217" s="295"/>
      <c r="L217" s="296"/>
      <c r="M217" s="297"/>
      <c r="N217" s="297"/>
      <c r="O217" s="297"/>
      <c r="P217" s="297"/>
      <c r="Q217" s="297"/>
      <c r="R217" s="297"/>
      <c r="S217" s="297"/>
      <c r="T217" s="297"/>
      <c r="U217" s="297"/>
      <c r="V217" s="297"/>
      <c r="W217" s="297"/>
      <c r="X217" s="297"/>
      <c r="Y217" s="297"/>
      <c r="Z217" s="297"/>
      <c r="AA217" s="297"/>
      <c r="AB217" s="297"/>
      <c r="AC217" s="297"/>
    </row>
    <row r="218" spans="2:29" s="292" customFormat="1" ht="15">
      <c r="B218" s="293"/>
      <c r="C218" s="294"/>
      <c r="D218" s="295"/>
      <c r="E218" s="295"/>
      <c r="F218" s="295"/>
      <c r="G218" s="295"/>
      <c r="H218" s="295"/>
      <c r="I218" s="295"/>
      <c r="J218" s="295"/>
      <c r="K218" s="295"/>
      <c r="L218" s="296"/>
      <c r="M218" s="297"/>
      <c r="N218" s="297"/>
      <c r="O218" s="297"/>
      <c r="P218" s="297"/>
      <c r="Q218" s="297"/>
      <c r="R218" s="297"/>
      <c r="S218" s="297"/>
      <c r="T218" s="297"/>
      <c r="U218" s="297"/>
      <c r="V218" s="297"/>
      <c r="W218" s="297"/>
      <c r="X218" s="297"/>
      <c r="Y218" s="297"/>
      <c r="Z218" s="297"/>
      <c r="AA218" s="297"/>
      <c r="AB218" s="297"/>
      <c r="AC218" s="297"/>
    </row>
    <row r="219" spans="2:29" s="292" customFormat="1" ht="15">
      <c r="B219" s="293"/>
      <c r="C219" s="294"/>
      <c r="D219" s="295"/>
      <c r="E219" s="295"/>
      <c r="F219" s="295"/>
      <c r="G219" s="295"/>
      <c r="H219" s="295"/>
      <c r="I219" s="295"/>
      <c r="J219" s="295"/>
      <c r="K219" s="295"/>
      <c r="L219" s="296"/>
      <c r="M219" s="297"/>
      <c r="N219" s="297"/>
      <c r="O219" s="297"/>
      <c r="P219" s="297"/>
      <c r="Q219" s="297"/>
      <c r="R219" s="297"/>
      <c r="S219" s="297"/>
      <c r="T219" s="297"/>
      <c r="U219" s="297"/>
      <c r="V219" s="297"/>
      <c r="W219" s="297"/>
      <c r="X219" s="297"/>
      <c r="Y219" s="297"/>
      <c r="Z219" s="297"/>
      <c r="AA219" s="297"/>
      <c r="AB219" s="297"/>
      <c r="AC219" s="297"/>
    </row>
    <row r="220" spans="2:29" s="292" customFormat="1" ht="15">
      <c r="B220" s="293"/>
      <c r="C220" s="294"/>
      <c r="D220" s="295"/>
      <c r="E220" s="295"/>
      <c r="F220" s="295"/>
      <c r="G220" s="295"/>
      <c r="H220" s="295"/>
      <c r="I220" s="295"/>
      <c r="J220" s="295"/>
      <c r="K220" s="295"/>
      <c r="L220" s="296"/>
      <c r="M220" s="297"/>
      <c r="N220" s="297"/>
      <c r="O220" s="297"/>
      <c r="P220" s="297"/>
      <c r="Q220" s="297"/>
      <c r="R220" s="297"/>
      <c r="S220" s="297"/>
      <c r="T220" s="297"/>
      <c r="U220" s="297"/>
      <c r="V220" s="297"/>
      <c r="W220" s="297"/>
      <c r="X220" s="297"/>
      <c r="Y220" s="297"/>
      <c r="Z220" s="297"/>
      <c r="AA220" s="297"/>
      <c r="AB220" s="297"/>
      <c r="AC220" s="297"/>
    </row>
    <row r="221" spans="2:29" s="292" customFormat="1" ht="15">
      <c r="B221" s="293"/>
      <c r="C221" s="294"/>
      <c r="D221" s="295"/>
      <c r="E221" s="295"/>
      <c r="F221" s="295"/>
      <c r="G221" s="295"/>
      <c r="H221" s="295"/>
      <c r="I221" s="295"/>
      <c r="J221" s="295"/>
      <c r="K221" s="295"/>
      <c r="L221" s="296"/>
      <c r="M221" s="297"/>
      <c r="N221" s="297"/>
      <c r="O221" s="297"/>
      <c r="P221" s="297"/>
      <c r="Q221" s="297"/>
      <c r="R221" s="297"/>
      <c r="S221" s="297"/>
      <c r="T221" s="297"/>
      <c r="U221" s="297"/>
      <c r="V221" s="297"/>
      <c r="W221" s="297"/>
      <c r="X221" s="297"/>
      <c r="Y221" s="297"/>
      <c r="Z221" s="297"/>
      <c r="AA221" s="297"/>
      <c r="AB221" s="297"/>
      <c r="AC221" s="297"/>
    </row>
    <row r="222" spans="2:29" s="292" customFormat="1" ht="15">
      <c r="B222" s="293"/>
      <c r="C222" s="294"/>
      <c r="D222" s="295"/>
      <c r="E222" s="295"/>
      <c r="F222" s="295"/>
      <c r="G222" s="295"/>
      <c r="H222" s="295"/>
      <c r="I222" s="295"/>
      <c r="J222" s="295"/>
      <c r="K222" s="295"/>
      <c r="L222" s="296"/>
      <c r="M222" s="297"/>
      <c r="N222" s="297"/>
      <c r="O222" s="297"/>
      <c r="P222" s="297"/>
      <c r="Q222" s="297"/>
      <c r="R222" s="297"/>
      <c r="S222" s="297"/>
      <c r="T222" s="297"/>
      <c r="U222" s="297"/>
      <c r="V222" s="297"/>
      <c r="W222" s="297"/>
      <c r="X222" s="297"/>
      <c r="Y222" s="297"/>
      <c r="Z222" s="297"/>
      <c r="AA222" s="297"/>
      <c r="AB222" s="297"/>
      <c r="AC222" s="297"/>
    </row>
    <row r="223" spans="2:29" s="292" customFormat="1" ht="15">
      <c r="B223" s="293"/>
      <c r="C223" s="294"/>
      <c r="D223" s="295"/>
      <c r="E223" s="295"/>
      <c r="F223" s="295"/>
      <c r="G223" s="295"/>
      <c r="H223" s="295"/>
      <c r="I223" s="295"/>
      <c r="J223" s="295"/>
      <c r="K223" s="295"/>
      <c r="L223" s="296"/>
      <c r="M223" s="297"/>
      <c r="N223" s="297"/>
      <c r="O223" s="297"/>
      <c r="P223" s="297"/>
      <c r="Q223" s="297"/>
      <c r="R223" s="297"/>
      <c r="S223" s="297"/>
      <c r="T223" s="297"/>
      <c r="U223" s="297"/>
      <c r="V223" s="297"/>
      <c r="W223" s="297"/>
      <c r="X223" s="297"/>
      <c r="Y223" s="297"/>
      <c r="Z223" s="297"/>
      <c r="AA223" s="297"/>
      <c r="AB223" s="297"/>
      <c r="AC223" s="297"/>
    </row>
    <row r="224" spans="2:29" s="292" customFormat="1" ht="15">
      <c r="B224" s="293"/>
      <c r="C224" s="294"/>
      <c r="D224" s="295"/>
      <c r="E224" s="295"/>
      <c r="F224" s="295"/>
      <c r="G224" s="295"/>
      <c r="H224" s="295"/>
      <c r="I224" s="295"/>
      <c r="J224" s="295"/>
      <c r="K224" s="295"/>
      <c r="L224" s="296"/>
      <c r="M224" s="297"/>
      <c r="N224" s="297"/>
      <c r="O224" s="297"/>
      <c r="P224" s="297"/>
      <c r="Q224" s="297"/>
      <c r="R224" s="297"/>
      <c r="S224" s="297"/>
      <c r="T224" s="297"/>
      <c r="U224" s="297"/>
      <c r="V224" s="297"/>
      <c r="W224" s="297"/>
      <c r="X224" s="297"/>
      <c r="Y224" s="297"/>
      <c r="Z224" s="297"/>
      <c r="AA224" s="297"/>
      <c r="AB224" s="297"/>
      <c r="AC224" s="297"/>
    </row>
    <row r="225" spans="2:29" s="292" customFormat="1" ht="15">
      <c r="B225" s="293"/>
      <c r="C225" s="294"/>
      <c r="D225" s="295"/>
      <c r="E225" s="295"/>
      <c r="F225" s="295"/>
      <c r="G225" s="295"/>
      <c r="H225" s="295"/>
      <c r="I225" s="295"/>
      <c r="J225" s="295"/>
      <c r="K225" s="295"/>
      <c r="L225" s="296"/>
      <c r="M225" s="297"/>
      <c r="N225" s="297"/>
      <c r="O225" s="297"/>
      <c r="P225" s="297"/>
      <c r="Q225" s="297"/>
      <c r="R225" s="297"/>
      <c r="S225" s="297"/>
      <c r="T225" s="297"/>
      <c r="U225" s="297"/>
      <c r="V225" s="297"/>
      <c r="W225" s="297"/>
      <c r="X225" s="297"/>
      <c r="Y225" s="297"/>
      <c r="Z225" s="297"/>
      <c r="AA225" s="297"/>
      <c r="AB225" s="297"/>
      <c r="AC225" s="297"/>
    </row>
    <row r="226" spans="2:29" s="292" customFormat="1" ht="15">
      <c r="B226" s="293"/>
      <c r="C226" s="294"/>
      <c r="D226" s="295"/>
      <c r="E226" s="295"/>
      <c r="F226" s="295"/>
      <c r="G226" s="295"/>
      <c r="H226" s="295"/>
      <c r="I226" s="295"/>
      <c r="J226" s="295"/>
      <c r="K226" s="295"/>
      <c r="L226" s="296"/>
      <c r="M226" s="297"/>
      <c r="N226" s="297"/>
      <c r="O226" s="297"/>
      <c r="P226" s="297"/>
      <c r="Q226" s="297"/>
      <c r="R226" s="297"/>
      <c r="S226" s="297"/>
      <c r="T226" s="297"/>
      <c r="U226" s="297"/>
      <c r="V226" s="297"/>
      <c r="W226" s="297"/>
      <c r="X226" s="297"/>
      <c r="Y226" s="297"/>
      <c r="Z226" s="297"/>
      <c r="AA226" s="297"/>
      <c r="AB226" s="297"/>
      <c r="AC226" s="297"/>
    </row>
    <row r="227" spans="2:29" s="292" customFormat="1" ht="15">
      <c r="B227" s="293"/>
      <c r="C227" s="294"/>
      <c r="D227" s="295"/>
      <c r="E227" s="295"/>
      <c r="F227" s="295"/>
      <c r="G227" s="295"/>
      <c r="H227" s="295"/>
      <c r="I227" s="295"/>
      <c r="J227" s="295"/>
      <c r="K227" s="295"/>
      <c r="L227" s="296"/>
      <c r="M227" s="297"/>
      <c r="N227" s="297"/>
      <c r="O227" s="297"/>
      <c r="P227" s="297"/>
      <c r="Q227" s="297"/>
      <c r="R227" s="297"/>
      <c r="S227" s="297"/>
      <c r="T227" s="297"/>
      <c r="U227" s="297"/>
      <c r="V227" s="297"/>
      <c r="W227" s="297"/>
      <c r="X227" s="297"/>
      <c r="Y227" s="297"/>
      <c r="Z227" s="297"/>
      <c r="AA227" s="297"/>
      <c r="AB227" s="297"/>
      <c r="AC227" s="297"/>
    </row>
    <row r="228" spans="2:29" s="292" customFormat="1" ht="15">
      <c r="B228" s="293"/>
      <c r="C228" s="294"/>
      <c r="D228" s="295"/>
      <c r="E228" s="295"/>
      <c r="F228" s="295"/>
      <c r="G228" s="295"/>
      <c r="H228" s="295"/>
      <c r="I228" s="295"/>
      <c r="J228" s="295"/>
      <c r="K228" s="295"/>
      <c r="L228" s="296"/>
      <c r="M228" s="297"/>
      <c r="N228" s="297"/>
      <c r="O228" s="297"/>
      <c r="P228" s="297"/>
      <c r="Q228" s="297"/>
      <c r="R228" s="297"/>
      <c r="S228" s="297"/>
      <c r="T228" s="297"/>
      <c r="U228" s="297"/>
      <c r="V228" s="297"/>
      <c r="W228" s="297"/>
      <c r="X228" s="297"/>
      <c r="Y228" s="297"/>
      <c r="Z228" s="297"/>
      <c r="AA228" s="297"/>
      <c r="AB228" s="297"/>
      <c r="AC228" s="297"/>
    </row>
    <row r="229" spans="2:29" s="292" customFormat="1" ht="15">
      <c r="B229" s="293"/>
      <c r="C229" s="294"/>
      <c r="D229" s="295"/>
      <c r="E229" s="295"/>
      <c r="F229" s="295"/>
      <c r="G229" s="295"/>
      <c r="H229" s="295"/>
      <c r="I229" s="295"/>
      <c r="J229" s="295"/>
      <c r="K229" s="295"/>
      <c r="L229" s="296"/>
      <c r="M229" s="297"/>
      <c r="N229" s="297"/>
      <c r="O229" s="297"/>
      <c r="P229" s="297"/>
      <c r="Q229" s="297"/>
      <c r="R229" s="297"/>
      <c r="S229" s="297"/>
      <c r="T229" s="297"/>
      <c r="U229" s="297"/>
      <c r="V229" s="297"/>
      <c r="W229" s="297"/>
      <c r="X229" s="297"/>
      <c r="Y229" s="297"/>
      <c r="Z229" s="297"/>
      <c r="AA229" s="297"/>
      <c r="AB229" s="297"/>
      <c r="AC229" s="297"/>
    </row>
    <row r="230" spans="2:29" s="292" customFormat="1" ht="15">
      <c r="B230" s="293"/>
      <c r="C230" s="294"/>
      <c r="D230" s="295"/>
      <c r="E230" s="295"/>
      <c r="F230" s="295"/>
      <c r="G230" s="295"/>
      <c r="H230" s="295"/>
      <c r="I230" s="295"/>
      <c r="J230" s="295"/>
      <c r="K230" s="295"/>
      <c r="L230" s="296"/>
      <c r="M230" s="297"/>
      <c r="N230" s="297"/>
      <c r="O230" s="297"/>
      <c r="P230" s="297"/>
      <c r="Q230" s="297"/>
      <c r="R230" s="297"/>
      <c r="S230" s="297"/>
      <c r="T230" s="297"/>
      <c r="U230" s="297"/>
      <c r="V230" s="297"/>
      <c r="W230" s="297"/>
      <c r="X230" s="297"/>
      <c r="Y230" s="297"/>
      <c r="Z230" s="297"/>
      <c r="AA230" s="297"/>
      <c r="AB230" s="297"/>
      <c r="AC230" s="297"/>
    </row>
    <row r="231" spans="2:29" s="292" customFormat="1" ht="15">
      <c r="B231" s="293"/>
      <c r="C231" s="294"/>
      <c r="D231" s="295"/>
      <c r="E231" s="295"/>
      <c r="F231" s="295"/>
      <c r="G231" s="295"/>
      <c r="H231" s="295"/>
      <c r="I231" s="295"/>
      <c r="J231" s="295"/>
      <c r="K231" s="295"/>
      <c r="L231" s="296"/>
      <c r="M231" s="297"/>
      <c r="N231" s="297"/>
      <c r="O231" s="297"/>
      <c r="P231" s="297"/>
      <c r="Q231" s="297"/>
      <c r="R231" s="297"/>
      <c r="S231" s="297"/>
      <c r="T231" s="297"/>
      <c r="U231" s="297"/>
      <c r="V231" s="297"/>
      <c r="W231" s="297"/>
      <c r="X231" s="297"/>
      <c r="Y231" s="297"/>
      <c r="Z231" s="297"/>
      <c r="AA231" s="297"/>
      <c r="AB231" s="297"/>
      <c r="AC231" s="297"/>
    </row>
    <row r="232" spans="2:29" s="292" customFormat="1" ht="15">
      <c r="B232" s="293"/>
      <c r="C232" s="294"/>
      <c r="D232" s="295"/>
      <c r="E232" s="295"/>
      <c r="F232" s="295"/>
      <c r="G232" s="295"/>
      <c r="H232" s="295"/>
      <c r="I232" s="295"/>
      <c r="J232" s="295"/>
      <c r="K232" s="295"/>
      <c r="L232" s="296"/>
      <c r="M232" s="297"/>
      <c r="N232" s="297"/>
      <c r="O232" s="297"/>
      <c r="P232" s="297"/>
      <c r="Q232" s="297"/>
      <c r="R232" s="297"/>
      <c r="S232" s="297"/>
      <c r="T232" s="297"/>
      <c r="U232" s="297"/>
      <c r="V232" s="297"/>
      <c r="W232" s="297"/>
      <c r="X232" s="297"/>
      <c r="Y232" s="297"/>
      <c r="Z232" s="297"/>
      <c r="AA232" s="297"/>
      <c r="AB232" s="297"/>
      <c r="AC232" s="297"/>
    </row>
    <row r="233" spans="2:29" s="292" customFormat="1" ht="15">
      <c r="B233" s="293"/>
      <c r="C233" s="294"/>
      <c r="D233" s="295"/>
      <c r="E233" s="295"/>
      <c r="F233" s="295"/>
      <c r="G233" s="295"/>
      <c r="H233" s="295"/>
      <c r="I233" s="295"/>
      <c r="J233" s="295"/>
      <c r="K233" s="295"/>
      <c r="L233" s="296"/>
      <c r="M233" s="297"/>
      <c r="N233" s="297"/>
      <c r="O233" s="297"/>
      <c r="P233" s="297"/>
      <c r="Q233" s="297"/>
      <c r="R233" s="297"/>
      <c r="S233" s="297"/>
      <c r="T233" s="297"/>
      <c r="U233" s="297"/>
      <c r="V233" s="297"/>
      <c r="W233" s="297"/>
      <c r="X233" s="297"/>
      <c r="Y233" s="297"/>
      <c r="Z233" s="297"/>
      <c r="AA233" s="297"/>
      <c r="AB233" s="297"/>
      <c r="AC233" s="297"/>
    </row>
    <row r="234" spans="2:29" s="292" customFormat="1" ht="15">
      <c r="B234" s="293"/>
      <c r="C234" s="294"/>
      <c r="D234" s="295"/>
      <c r="E234" s="295"/>
      <c r="F234" s="295"/>
      <c r="G234" s="295"/>
      <c r="H234" s="295"/>
      <c r="I234" s="295"/>
      <c r="J234" s="295"/>
      <c r="K234" s="295"/>
      <c r="L234" s="296"/>
      <c r="M234" s="297"/>
      <c r="N234" s="297"/>
      <c r="O234" s="297"/>
      <c r="P234" s="297"/>
      <c r="Q234" s="297"/>
      <c r="R234" s="297"/>
      <c r="S234" s="297"/>
      <c r="T234" s="297"/>
      <c r="U234" s="297"/>
      <c r="V234" s="297"/>
      <c r="W234" s="297"/>
      <c r="X234" s="297"/>
      <c r="Y234" s="297"/>
      <c r="Z234" s="297"/>
      <c r="AA234" s="297"/>
      <c r="AB234" s="297"/>
      <c r="AC234" s="297"/>
    </row>
    <row r="235" spans="2:29" s="292" customFormat="1" ht="15">
      <c r="B235" s="293"/>
      <c r="C235" s="294"/>
      <c r="D235" s="295"/>
      <c r="E235" s="295"/>
      <c r="F235" s="295"/>
      <c r="G235" s="295"/>
      <c r="H235" s="295"/>
      <c r="I235" s="295"/>
      <c r="J235" s="295"/>
      <c r="K235" s="295"/>
      <c r="L235" s="296"/>
      <c r="M235" s="297"/>
      <c r="N235" s="297"/>
      <c r="O235" s="297"/>
      <c r="P235" s="297"/>
      <c r="Q235" s="297"/>
      <c r="R235" s="297"/>
      <c r="S235" s="297"/>
      <c r="T235" s="297"/>
      <c r="U235" s="297"/>
      <c r="V235" s="297"/>
      <c r="W235" s="297"/>
      <c r="X235" s="297"/>
      <c r="Y235" s="297"/>
      <c r="Z235" s="297"/>
      <c r="AA235" s="297"/>
      <c r="AB235" s="297"/>
      <c r="AC235" s="297"/>
    </row>
    <row r="236" spans="2:29" s="292" customFormat="1" ht="15">
      <c r="B236" s="293"/>
      <c r="C236" s="294"/>
      <c r="D236" s="295"/>
      <c r="E236" s="295"/>
      <c r="F236" s="295"/>
      <c r="G236" s="295"/>
      <c r="H236" s="295"/>
      <c r="I236" s="295"/>
      <c r="J236" s="295"/>
      <c r="K236" s="295"/>
      <c r="L236" s="296"/>
      <c r="M236" s="297"/>
      <c r="N236" s="297"/>
      <c r="O236" s="297"/>
      <c r="P236" s="297"/>
      <c r="Q236" s="297"/>
      <c r="R236" s="297"/>
      <c r="S236" s="297"/>
      <c r="T236" s="297"/>
      <c r="U236" s="297"/>
      <c r="V236" s="297"/>
      <c r="W236" s="297"/>
      <c r="X236" s="297"/>
      <c r="Y236" s="297"/>
      <c r="Z236" s="297"/>
      <c r="AA236" s="297"/>
      <c r="AB236" s="297"/>
      <c r="AC236" s="297"/>
    </row>
    <row r="237" spans="2:29" s="292" customFormat="1" ht="15">
      <c r="B237" s="293"/>
      <c r="C237" s="294"/>
      <c r="D237" s="295"/>
      <c r="E237" s="295"/>
      <c r="F237" s="295"/>
      <c r="G237" s="295"/>
      <c r="H237" s="295"/>
      <c r="I237" s="295"/>
      <c r="J237" s="295"/>
      <c r="K237" s="295"/>
      <c r="L237" s="296"/>
      <c r="M237" s="297"/>
      <c r="N237" s="297"/>
      <c r="O237" s="297"/>
      <c r="P237" s="297"/>
      <c r="Q237" s="297"/>
      <c r="R237" s="297"/>
      <c r="S237" s="297"/>
      <c r="T237" s="297"/>
      <c r="U237" s="297"/>
      <c r="V237" s="297"/>
      <c r="W237" s="297"/>
      <c r="X237" s="297"/>
      <c r="Y237" s="297"/>
      <c r="Z237" s="297"/>
      <c r="AA237" s="297"/>
      <c r="AB237" s="297"/>
      <c r="AC237" s="297"/>
    </row>
    <row r="238" spans="2:29" s="292" customFormat="1" ht="15">
      <c r="B238" s="293"/>
      <c r="C238" s="294"/>
      <c r="D238" s="295"/>
      <c r="E238" s="295"/>
      <c r="F238" s="295"/>
      <c r="G238" s="295"/>
      <c r="H238" s="295"/>
      <c r="I238" s="295"/>
      <c r="J238" s="295"/>
      <c r="K238" s="295"/>
      <c r="L238" s="296"/>
      <c r="M238" s="297"/>
      <c r="N238" s="297"/>
      <c r="O238" s="297"/>
      <c r="P238" s="297"/>
      <c r="Q238" s="297"/>
      <c r="R238" s="297"/>
      <c r="S238" s="297"/>
      <c r="T238" s="297"/>
      <c r="U238" s="297"/>
      <c r="V238" s="297"/>
      <c r="W238" s="297"/>
      <c r="X238" s="297"/>
      <c r="Y238" s="297"/>
      <c r="Z238" s="297"/>
      <c r="AA238" s="297"/>
      <c r="AB238" s="297"/>
      <c r="AC238" s="297"/>
    </row>
    <row r="239" spans="2:29" s="292" customFormat="1" ht="15">
      <c r="B239" s="293"/>
      <c r="C239" s="294"/>
      <c r="D239" s="295"/>
      <c r="E239" s="295"/>
      <c r="F239" s="295"/>
      <c r="G239" s="295"/>
      <c r="H239" s="295"/>
      <c r="I239" s="295"/>
      <c r="J239" s="295"/>
      <c r="K239" s="295"/>
      <c r="L239" s="296"/>
      <c r="M239" s="297"/>
      <c r="N239" s="297"/>
      <c r="O239" s="297"/>
      <c r="P239" s="297"/>
      <c r="Q239" s="297"/>
      <c r="R239" s="297"/>
      <c r="S239" s="297"/>
      <c r="T239" s="297"/>
      <c r="U239" s="297"/>
      <c r="V239" s="297"/>
      <c r="W239" s="297"/>
      <c r="X239" s="297"/>
      <c r="Y239" s="297"/>
      <c r="Z239" s="297"/>
      <c r="AA239" s="297"/>
      <c r="AB239" s="297"/>
      <c r="AC239" s="297"/>
    </row>
    <row r="240" spans="2:29" s="292" customFormat="1" ht="15">
      <c r="B240" s="293"/>
      <c r="C240" s="294"/>
      <c r="D240" s="295"/>
      <c r="E240" s="295"/>
      <c r="F240" s="295"/>
      <c r="G240" s="295"/>
      <c r="H240" s="295"/>
      <c r="I240" s="295"/>
      <c r="J240" s="295"/>
      <c r="K240" s="295"/>
      <c r="L240" s="296"/>
      <c r="M240" s="297"/>
      <c r="N240" s="297"/>
      <c r="O240" s="297"/>
      <c r="P240" s="297"/>
      <c r="Q240" s="297"/>
      <c r="R240" s="297"/>
      <c r="S240" s="297"/>
      <c r="T240" s="297"/>
      <c r="U240" s="297"/>
      <c r="V240" s="297"/>
      <c r="W240" s="297"/>
      <c r="X240" s="297"/>
      <c r="Y240" s="297"/>
      <c r="Z240" s="297"/>
      <c r="AA240" s="297"/>
      <c r="AB240" s="297"/>
      <c r="AC240" s="297"/>
    </row>
    <row r="241" spans="2:29" s="292" customFormat="1" ht="15">
      <c r="B241" s="293"/>
      <c r="C241" s="294"/>
      <c r="D241" s="295"/>
      <c r="E241" s="295"/>
      <c r="F241" s="295"/>
      <c r="G241" s="295"/>
      <c r="H241" s="295"/>
      <c r="I241" s="295"/>
      <c r="J241" s="295"/>
      <c r="K241" s="295"/>
      <c r="L241" s="296"/>
      <c r="M241" s="297"/>
      <c r="N241" s="297"/>
      <c r="O241" s="297"/>
      <c r="P241" s="297"/>
      <c r="Q241" s="297"/>
      <c r="R241" s="297"/>
      <c r="S241" s="297"/>
      <c r="T241" s="297"/>
      <c r="U241" s="297"/>
      <c r="V241" s="297"/>
      <c r="W241" s="297"/>
      <c r="X241" s="297"/>
      <c r="Y241" s="297"/>
      <c r="Z241" s="297"/>
      <c r="AA241" s="297"/>
      <c r="AB241" s="297"/>
      <c r="AC241" s="297"/>
    </row>
    <row r="242" spans="2:29" s="292" customFormat="1" ht="15">
      <c r="B242" s="293"/>
      <c r="C242" s="294"/>
      <c r="D242" s="295"/>
      <c r="E242" s="295"/>
      <c r="F242" s="295"/>
      <c r="G242" s="295"/>
      <c r="H242" s="295"/>
      <c r="I242" s="295"/>
      <c r="J242" s="295"/>
      <c r="K242" s="295"/>
      <c r="L242" s="296"/>
      <c r="M242" s="297"/>
      <c r="N242" s="297"/>
      <c r="O242" s="297"/>
      <c r="P242" s="297"/>
      <c r="Q242" s="297"/>
      <c r="R242" s="297"/>
      <c r="S242" s="297"/>
      <c r="T242" s="297"/>
      <c r="U242" s="297"/>
      <c r="V242" s="297"/>
      <c r="W242" s="297"/>
      <c r="X242" s="297"/>
      <c r="Y242" s="297"/>
      <c r="Z242" s="297"/>
      <c r="AA242" s="297"/>
      <c r="AB242" s="297"/>
      <c r="AC242" s="297"/>
    </row>
    <row r="243" spans="2:29" s="292" customFormat="1" ht="15">
      <c r="B243" s="293"/>
      <c r="C243" s="294"/>
      <c r="D243" s="295"/>
      <c r="E243" s="295"/>
      <c r="F243" s="295"/>
      <c r="G243" s="295"/>
      <c r="H243" s="295"/>
      <c r="I243" s="295"/>
      <c r="J243" s="295"/>
      <c r="K243" s="295"/>
      <c r="L243" s="296"/>
      <c r="M243" s="297"/>
      <c r="N243" s="297"/>
      <c r="O243" s="297"/>
      <c r="P243" s="297"/>
      <c r="Q243" s="297"/>
      <c r="R243" s="297"/>
      <c r="S243" s="297"/>
      <c r="T243" s="297"/>
      <c r="U243" s="297"/>
      <c r="V243" s="297"/>
      <c r="W243" s="297"/>
      <c r="X243" s="297"/>
      <c r="Y243" s="297"/>
      <c r="Z243" s="297"/>
      <c r="AA243" s="297"/>
      <c r="AB243" s="297"/>
      <c r="AC243" s="297"/>
    </row>
    <row r="244" spans="2:29" s="292" customFormat="1" ht="15">
      <c r="B244" s="293"/>
      <c r="C244" s="294"/>
      <c r="D244" s="295"/>
      <c r="E244" s="295"/>
      <c r="F244" s="295"/>
      <c r="G244" s="295"/>
      <c r="H244" s="295"/>
      <c r="I244" s="295"/>
      <c r="J244" s="295"/>
      <c r="K244" s="295"/>
      <c r="L244" s="296"/>
      <c r="M244" s="297"/>
      <c r="N244" s="297"/>
      <c r="O244" s="297"/>
      <c r="P244" s="297"/>
      <c r="Q244" s="297"/>
      <c r="R244" s="297"/>
      <c r="S244" s="297"/>
      <c r="T244" s="297"/>
      <c r="U244" s="297"/>
      <c r="V244" s="297"/>
      <c r="W244" s="297"/>
      <c r="X244" s="297"/>
      <c r="Y244" s="297"/>
      <c r="Z244" s="297"/>
      <c r="AA244" s="297"/>
      <c r="AB244" s="297"/>
      <c r="AC244" s="297"/>
    </row>
    <row r="245" spans="2:29" s="292" customFormat="1" ht="15">
      <c r="B245" s="293"/>
      <c r="C245" s="294"/>
      <c r="D245" s="295"/>
      <c r="E245" s="295"/>
      <c r="F245" s="295"/>
      <c r="G245" s="295"/>
      <c r="H245" s="295"/>
      <c r="I245" s="295"/>
      <c r="J245" s="295"/>
      <c r="K245" s="295"/>
      <c r="L245" s="296"/>
      <c r="M245" s="297"/>
      <c r="N245" s="297"/>
      <c r="O245" s="297"/>
      <c r="P245" s="297"/>
      <c r="Q245" s="297"/>
      <c r="R245" s="297"/>
      <c r="S245" s="297"/>
      <c r="T245" s="297"/>
      <c r="U245" s="297"/>
      <c r="V245" s="297"/>
      <c r="W245" s="297"/>
      <c r="X245" s="297"/>
      <c r="Y245" s="297"/>
      <c r="Z245" s="297"/>
      <c r="AA245" s="297"/>
      <c r="AB245" s="297"/>
      <c r="AC245" s="297"/>
    </row>
    <row r="246" spans="2:29" s="292" customFormat="1" ht="15">
      <c r="B246" s="293"/>
      <c r="C246" s="294"/>
      <c r="D246" s="295"/>
      <c r="E246" s="295"/>
      <c r="F246" s="295"/>
      <c r="G246" s="295"/>
      <c r="H246" s="295"/>
      <c r="I246" s="295"/>
      <c r="J246" s="295"/>
      <c r="K246" s="295"/>
      <c r="L246" s="296"/>
      <c r="M246" s="297"/>
      <c r="N246" s="297"/>
      <c r="O246" s="297"/>
      <c r="P246" s="297"/>
      <c r="Q246" s="297"/>
      <c r="R246" s="297"/>
      <c r="S246" s="297"/>
      <c r="T246" s="297"/>
      <c r="U246" s="297"/>
      <c r="V246" s="297"/>
      <c r="W246" s="297"/>
      <c r="X246" s="297"/>
      <c r="Y246" s="297"/>
      <c r="Z246" s="297"/>
      <c r="AA246" s="297"/>
      <c r="AB246" s="297"/>
      <c r="AC246" s="297"/>
    </row>
    <row r="247" spans="2:29" s="292" customFormat="1" ht="15">
      <c r="B247" s="293"/>
      <c r="C247" s="294"/>
      <c r="D247" s="295"/>
      <c r="E247" s="295"/>
      <c r="F247" s="295"/>
      <c r="G247" s="295"/>
      <c r="H247" s="295"/>
      <c r="I247" s="295"/>
      <c r="J247" s="295"/>
      <c r="K247" s="295"/>
      <c r="L247" s="296"/>
      <c r="M247" s="297"/>
      <c r="N247" s="297"/>
      <c r="O247" s="297"/>
      <c r="P247" s="297"/>
      <c r="Q247" s="297"/>
      <c r="R247" s="297"/>
      <c r="S247" s="297"/>
      <c r="T247" s="297"/>
      <c r="U247" s="297"/>
      <c r="V247" s="297"/>
      <c r="W247" s="297"/>
      <c r="X247" s="297"/>
      <c r="Y247" s="297"/>
      <c r="Z247" s="297"/>
      <c r="AA247" s="297"/>
      <c r="AB247" s="297"/>
      <c r="AC247" s="297"/>
    </row>
    <row r="248" spans="2:29" s="292" customFormat="1" ht="15">
      <c r="B248" s="293"/>
      <c r="C248" s="294"/>
      <c r="D248" s="295"/>
      <c r="E248" s="295"/>
      <c r="F248" s="295"/>
      <c r="G248" s="295"/>
      <c r="H248" s="295"/>
      <c r="I248" s="295"/>
      <c r="J248" s="295"/>
      <c r="K248" s="295"/>
      <c r="L248" s="296"/>
      <c r="M248" s="297"/>
      <c r="N248" s="297"/>
      <c r="O248" s="297"/>
      <c r="P248" s="297"/>
      <c r="Q248" s="297"/>
      <c r="R248" s="297"/>
      <c r="S248" s="297"/>
      <c r="T248" s="297"/>
      <c r="U248" s="297"/>
      <c r="V248" s="297"/>
      <c r="W248" s="297"/>
      <c r="X248" s="297"/>
      <c r="Y248" s="297"/>
      <c r="Z248" s="297"/>
      <c r="AA248" s="297"/>
      <c r="AB248" s="297"/>
      <c r="AC248" s="297"/>
    </row>
    <row r="249" spans="2:29" s="292" customFormat="1" ht="15">
      <c r="B249" s="293"/>
      <c r="C249" s="294"/>
      <c r="D249" s="295"/>
      <c r="E249" s="295"/>
      <c r="F249" s="295"/>
      <c r="G249" s="295"/>
      <c r="H249" s="295"/>
      <c r="I249" s="295"/>
      <c r="J249" s="295"/>
      <c r="K249" s="295"/>
      <c r="L249" s="296"/>
      <c r="M249" s="297"/>
      <c r="N249" s="297"/>
      <c r="O249" s="297"/>
      <c r="P249" s="297"/>
      <c r="Q249" s="297"/>
      <c r="R249" s="297"/>
      <c r="S249" s="297"/>
      <c r="T249" s="297"/>
      <c r="U249" s="297"/>
      <c r="V249" s="297"/>
      <c r="W249" s="297"/>
      <c r="X249" s="297"/>
      <c r="Y249" s="297"/>
      <c r="Z249" s="297"/>
      <c r="AA249" s="297"/>
      <c r="AB249" s="297"/>
      <c r="AC249" s="297"/>
    </row>
    <row r="250" spans="2:29" s="292" customFormat="1" ht="15">
      <c r="B250" s="293"/>
      <c r="C250" s="294"/>
      <c r="D250" s="295"/>
      <c r="E250" s="295"/>
      <c r="F250" s="295"/>
      <c r="G250" s="295"/>
      <c r="H250" s="295"/>
      <c r="I250" s="295"/>
      <c r="J250" s="295"/>
      <c r="K250" s="295"/>
      <c r="L250" s="296"/>
      <c r="M250" s="297"/>
      <c r="N250" s="297"/>
      <c r="O250" s="297"/>
      <c r="P250" s="297"/>
      <c r="Q250" s="297"/>
      <c r="R250" s="297"/>
      <c r="S250" s="297"/>
      <c r="T250" s="297"/>
      <c r="U250" s="297"/>
      <c r="V250" s="297"/>
      <c r="W250" s="297"/>
      <c r="X250" s="297"/>
      <c r="Y250" s="297"/>
      <c r="Z250" s="297"/>
      <c r="AA250" s="297"/>
      <c r="AB250" s="297"/>
      <c r="AC250" s="297"/>
    </row>
    <row r="251" spans="2:29" s="292" customFormat="1" ht="15">
      <c r="B251" s="293"/>
      <c r="C251" s="294"/>
      <c r="D251" s="295"/>
      <c r="E251" s="295"/>
      <c r="F251" s="295"/>
      <c r="G251" s="295"/>
      <c r="H251" s="295"/>
      <c r="I251" s="295"/>
      <c r="J251" s="295"/>
      <c r="K251" s="295"/>
      <c r="L251" s="296"/>
      <c r="M251" s="297"/>
      <c r="N251" s="297"/>
      <c r="O251" s="297"/>
      <c r="P251" s="297"/>
      <c r="Q251" s="297"/>
      <c r="R251" s="297"/>
      <c r="S251" s="297"/>
      <c r="T251" s="297"/>
      <c r="U251" s="297"/>
      <c r="V251" s="297"/>
      <c r="W251" s="297"/>
      <c r="X251" s="297"/>
      <c r="Y251" s="297"/>
      <c r="Z251" s="297"/>
      <c r="AA251" s="297"/>
      <c r="AB251" s="297"/>
      <c r="AC251" s="297"/>
    </row>
    <row r="252" spans="2:29" s="292" customFormat="1" ht="15">
      <c r="B252" s="293"/>
      <c r="C252" s="294"/>
      <c r="D252" s="295"/>
      <c r="E252" s="295"/>
      <c r="F252" s="295"/>
      <c r="G252" s="295"/>
      <c r="H252" s="295"/>
      <c r="I252" s="295"/>
      <c r="J252" s="295"/>
      <c r="K252" s="295"/>
      <c r="L252" s="296"/>
      <c r="M252" s="297"/>
      <c r="N252" s="297"/>
      <c r="O252" s="297"/>
      <c r="P252" s="297"/>
      <c r="Q252" s="297"/>
      <c r="R252" s="297"/>
      <c r="S252" s="297"/>
      <c r="T252" s="297"/>
      <c r="U252" s="297"/>
      <c r="V252" s="297"/>
      <c r="W252" s="297"/>
      <c r="X252" s="297"/>
      <c r="Y252" s="297"/>
      <c r="Z252" s="297"/>
      <c r="AA252" s="297"/>
      <c r="AB252" s="297"/>
      <c r="AC252" s="297"/>
    </row>
    <row r="253" spans="2:29" s="292" customFormat="1" ht="15">
      <c r="B253" s="293"/>
      <c r="C253" s="294"/>
      <c r="D253" s="295"/>
      <c r="E253" s="295"/>
      <c r="F253" s="295"/>
      <c r="G253" s="295"/>
      <c r="H253" s="295"/>
      <c r="I253" s="295"/>
      <c r="J253" s="295"/>
      <c r="K253" s="295"/>
      <c r="L253" s="296"/>
      <c r="M253" s="297"/>
      <c r="N253" s="297"/>
      <c r="O253" s="297"/>
      <c r="P253" s="297"/>
      <c r="Q253" s="297"/>
      <c r="R253" s="297"/>
      <c r="S253" s="297"/>
      <c r="T253" s="297"/>
      <c r="U253" s="297"/>
      <c r="V253" s="297"/>
      <c r="W253" s="297"/>
      <c r="X253" s="297"/>
      <c r="Y253" s="297"/>
      <c r="Z253" s="297"/>
      <c r="AA253" s="297"/>
      <c r="AB253" s="297"/>
      <c r="AC253" s="297"/>
    </row>
    <row r="254" spans="2:29" s="292" customFormat="1" ht="15">
      <c r="B254" s="293"/>
      <c r="C254" s="294"/>
      <c r="D254" s="295"/>
      <c r="E254" s="295"/>
      <c r="F254" s="295"/>
      <c r="G254" s="295"/>
      <c r="H254" s="295"/>
      <c r="I254" s="295"/>
      <c r="J254" s="295"/>
      <c r="K254" s="295"/>
      <c r="L254" s="296"/>
      <c r="M254" s="297"/>
      <c r="N254" s="297"/>
      <c r="O254" s="297"/>
      <c r="P254" s="297"/>
      <c r="Q254" s="297"/>
      <c r="R254" s="297"/>
      <c r="S254" s="297"/>
      <c r="T254" s="297"/>
      <c r="U254" s="297"/>
      <c r="V254" s="297"/>
      <c r="W254" s="297"/>
      <c r="X254" s="297"/>
      <c r="Y254" s="297"/>
      <c r="Z254" s="297"/>
      <c r="AA254" s="297"/>
      <c r="AB254" s="297"/>
      <c r="AC254" s="297"/>
    </row>
    <row r="255" spans="2:29" s="292" customFormat="1" ht="15">
      <c r="B255" s="293"/>
      <c r="C255" s="294"/>
      <c r="D255" s="295"/>
      <c r="E255" s="295"/>
      <c r="F255" s="295"/>
      <c r="G255" s="295"/>
      <c r="H255" s="295"/>
      <c r="I255" s="295"/>
      <c r="J255" s="295"/>
      <c r="K255" s="295"/>
      <c r="L255" s="296"/>
      <c r="M255" s="297"/>
      <c r="N255" s="297"/>
      <c r="O255" s="297"/>
      <c r="P255" s="297"/>
      <c r="Q255" s="297"/>
      <c r="R255" s="297"/>
      <c r="S255" s="297"/>
      <c r="T255" s="297"/>
      <c r="U255" s="297"/>
      <c r="V255" s="297"/>
      <c r="W255" s="297"/>
      <c r="X255" s="297"/>
      <c r="Y255" s="297"/>
      <c r="Z255" s="297"/>
      <c r="AA255" s="297"/>
      <c r="AB255" s="297"/>
      <c r="AC255" s="297"/>
    </row>
    <row r="256" spans="2:29" s="292" customFormat="1" ht="15">
      <c r="B256" s="293"/>
      <c r="C256" s="294"/>
      <c r="D256" s="295"/>
      <c r="E256" s="295"/>
      <c r="F256" s="295"/>
      <c r="G256" s="295"/>
      <c r="H256" s="295"/>
      <c r="I256" s="295"/>
      <c r="J256" s="295"/>
      <c r="K256" s="295"/>
      <c r="L256" s="296"/>
      <c r="M256" s="297"/>
      <c r="N256" s="297"/>
      <c r="O256" s="297"/>
      <c r="P256" s="297"/>
      <c r="Q256" s="297"/>
      <c r="R256" s="297"/>
      <c r="S256" s="297"/>
      <c r="T256" s="297"/>
      <c r="U256" s="297"/>
      <c r="V256" s="297"/>
      <c r="W256" s="297"/>
      <c r="X256" s="297"/>
      <c r="Y256" s="297"/>
      <c r="Z256" s="297"/>
      <c r="AA256" s="297"/>
      <c r="AB256" s="297"/>
      <c r="AC256" s="297"/>
    </row>
    <row r="257" spans="2:29" s="292" customFormat="1" ht="15">
      <c r="B257" s="293"/>
      <c r="C257" s="294"/>
      <c r="D257" s="295"/>
      <c r="E257" s="295"/>
      <c r="F257" s="295"/>
      <c r="G257" s="295"/>
      <c r="H257" s="295"/>
      <c r="I257" s="295"/>
      <c r="J257" s="295"/>
      <c r="K257" s="295"/>
      <c r="L257" s="296"/>
      <c r="M257" s="297"/>
      <c r="N257" s="297"/>
      <c r="O257" s="297"/>
      <c r="P257" s="297"/>
      <c r="Q257" s="297"/>
      <c r="R257" s="297"/>
      <c r="S257" s="297"/>
      <c r="T257" s="297"/>
      <c r="U257" s="297"/>
      <c r="V257" s="297"/>
      <c r="W257" s="297"/>
      <c r="X257" s="297"/>
      <c r="Y257" s="297"/>
      <c r="Z257" s="297"/>
      <c r="AA257" s="297"/>
      <c r="AB257" s="297"/>
      <c r="AC257" s="297"/>
    </row>
    <row r="258" spans="2:29" s="292" customFormat="1" ht="15">
      <c r="B258" s="293"/>
      <c r="C258" s="294"/>
      <c r="D258" s="295"/>
      <c r="E258" s="295"/>
      <c r="F258" s="295"/>
      <c r="G258" s="295"/>
      <c r="H258" s="295"/>
      <c r="I258" s="295"/>
      <c r="J258" s="295"/>
      <c r="K258" s="295"/>
      <c r="L258" s="296"/>
      <c r="M258" s="297"/>
      <c r="N258" s="297"/>
      <c r="O258" s="297"/>
      <c r="P258" s="297"/>
      <c r="Q258" s="297"/>
      <c r="R258" s="297"/>
      <c r="S258" s="297"/>
      <c r="T258" s="297"/>
      <c r="U258" s="297"/>
      <c r="V258" s="297"/>
      <c r="W258" s="297"/>
      <c r="X258" s="297"/>
      <c r="Y258" s="297"/>
      <c r="Z258" s="297"/>
      <c r="AA258" s="297"/>
      <c r="AB258" s="297"/>
      <c r="AC258" s="297"/>
    </row>
    <row r="259" spans="2:29" s="292" customFormat="1" ht="15">
      <c r="B259" s="293"/>
      <c r="C259" s="294"/>
      <c r="D259" s="295"/>
      <c r="E259" s="295"/>
      <c r="F259" s="295"/>
      <c r="G259" s="295"/>
      <c r="H259" s="295"/>
      <c r="I259" s="295"/>
      <c r="J259" s="295"/>
      <c r="K259" s="295"/>
      <c r="L259" s="296"/>
      <c r="M259" s="297"/>
      <c r="N259" s="297"/>
      <c r="O259" s="297"/>
      <c r="P259" s="297"/>
      <c r="Q259" s="297"/>
      <c r="R259" s="297"/>
      <c r="S259" s="297"/>
      <c r="T259" s="297"/>
      <c r="U259" s="297"/>
      <c r="V259" s="297"/>
      <c r="W259" s="297"/>
      <c r="X259" s="297"/>
      <c r="Y259" s="297"/>
      <c r="Z259" s="297"/>
      <c r="AA259" s="297"/>
      <c r="AB259" s="297"/>
      <c r="AC259" s="297"/>
    </row>
    <row r="260" spans="2:29" s="292" customFormat="1" ht="15">
      <c r="B260" s="293"/>
      <c r="C260" s="294"/>
      <c r="D260" s="295"/>
      <c r="E260" s="295"/>
      <c r="F260" s="295"/>
      <c r="G260" s="295"/>
      <c r="H260" s="295"/>
      <c r="I260" s="295"/>
      <c r="J260" s="295"/>
      <c r="K260" s="295"/>
      <c r="L260" s="296"/>
      <c r="M260" s="297"/>
      <c r="N260" s="297"/>
      <c r="O260" s="297"/>
      <c r="P260" s="297"/>
      <c r="Q260" s="297"/>
      <c r="R260" s="297"/>
      <c r="S260" s="297"/>
      <c r="T260" s="297"/>
      <c r="U260" s="297"/>
      <c r="V260" s="297"/>
      <c r="W260" s="297"/>
      <c r="X260" s="297"/>
      <c r="Y260" s="297"/>
      <c r="Z260" s="297"/>
      <c r="AA260" s="297"/>
      <c r="AB260" s="297"/>
      <c r="AC260" s="297"/>
    </row>
    <row r="261" spans="2:29" s="292" customFormat="1" ht="15">
      <c r="B261" s="293"/>
      <c r="C261" s="294"/>
      <c r="D261" s="295"/>
      <c r="E261" s="295"/>
      <c r="F261" s="295"/>
      <c r="G261" s="295"/>
      <c r="H261" s="295"/>
      <c r="I261" s="295"/>
      <c r="J261" s="295"/>
      <c r="K261" s="295"/>
      <c r="L261" s="296"/>
      <c r="M261" s="297"/>
      <c r="N261" s="297"/>
      <c r="O261" s="297"/>
      <c r="P261" s="297"/>
      <c r="Q261" s="297"/>
      <c r="R261" s="297"/>
      <c r="S261" s="297"/>
      <c r="T261" s="297"/>
      <c r="U261" s="297"/>
      <c r="V261" s="297"/>
      <c r="W261" s="297"/>
      <c r="X261" s="297"/>
      <c r="Y261" s="297"/>
      <c r="Z261" s="297"/>
      <c r="AA261" s="297"/>
      <c r="AB261" s="297"/>
      <c r="AC261" s="297"/>
    </row>
    <row r="262" spans="2:29" s="292" customFormat="1" ht="15">
      <c r="B262" s="293"/>
      <c r="C262" s="294"/>
      <c r="D262" s="295"/>
      <c r="E262" s="295"/>
      <c r="F262" s="295"/>
      <c r="G262" s="295"/>
      <c r="H262" s="295"/>
      <c r="I262" s="295"/>
      <c r="J262" s="295"/>
      <c r="K262" s="295"/>
      <c r="L262" s="296"/>
      <c r="M262" s="297"/>
      <c r="N262" s="297"/>
      <c r="O262" s="297"/>
      <c r="P262" s="297"/>
      <c r="Q262" s="297"/>
      <c r="R262" s="297"/>
      <c r="S262" s="297"/>
      <c r="T262" s="297"/>
      <c r="U262" s="297"/>
      <c r="V262" s="297"/>
      <c r="W262" s="297"/>
      <c r="X262" s="297"/>
      <c r="Y262" s="297"/>
      <c r="Z262" s="297"/>
      <c r="AA262" s="297"/>
      <c r="AB262" s="297"/>
      <c r="AC262" s="297"/>
    </row>
    <row r="263" spans="2:29" s="292" customFormat="1" ht="15">
      <c r="B263" s="293"/>
      <c r="C263" s="294"/>
      <c r="D263" s="295"/>
      <c r="E263" s="295"/>
      <c r="F263" s="295"/>
      <c r="G263" s="295"/>
      <c r="H263" s="295"/>
      <c r="I263" s="295"/>
      <c r="J263" s="295"/>
      <c r="K263" s="295"/>
      <c r="L263" s="296"/>
      <c r="M263" s="297"/>
      <c r="N263" s="297"/>
      <c r="O263" s="297"/>
      <c r="P263" s="297"/>
      <c r="Q263" s="297"/>
      <c r="R263" s="297"/>
      <c r="S263" s="297"/>
      <c r="T263" s="297"/>
      <c r="U263" s="297"/>
      <c r="V263" s="297"/>
      <c r="W263" s="297"/>
      <c r="X263" s="297"/>
      <c r="Y263" s="297"/>
      <c r="Z263" s="297"/>
      <c r="AA263" s="297"/>
      <c r="AB263" s="297"/>
      <c r="AC263" s="297"/>
    </row>
    <row r="264" spans="2:29" s="292" customFormat="1" ht="15">
      <c r="B264" s="293"/>
      <c r="C264" s="294"/>
      <c r="D264" s="295"/>
      <c r="E264" s="295"/>
      <c r="F264" s="295"/>
      <c r="G264" s="295"/>
      <c r="H264" s="295"/>
      <c r="I264" s="295"/>
      <c r="J264" s="295"/>
      <c r="K264" s="295"/>
      <c r="L264" s="296"/>
      <c r="M264" s="297"/>
      <c r="N264" s="297"/>
      <c r="O264" s="297"/>
      <c r="P264" s="297"/>
      <c r="Q264" s="297"/>
      <c r="R264" s="297"/>
      <c r="S264" s="297"/>
      <c r="T264" s="297"/>
      <c r="U264" s="297"/>
      <c r="V264" s="297"/>
      <c r="W264" s="297"/>
      <c r="X264" s="297"/>
      <c r="Y264" s="297"/>
      <c r="Z264" s="297"/>
      <c r="AA264" s="297"/>
      <c r="AB264" s="297"/>
      <c r="AC264" s="297"/>
    </row>
    <row r="265" spans="2:29" s="292" customFormat="1" ht="15">
      <c r="B265" s="293"/>
      <c r="C265" s="294"/>
      <c r="D265" s="295"/>
      <c r="E265" s="295"/>
      <c r="F265" s="295"/>
      <c r="G265" s="295"/>
      <c r="H265" s="295"/>
      <c r="I265" s="295"/>
      <c r="J265" s="295"/>
      <c r="K265" s="295"/>
      <c r="L265" s="296"/>
      <c r="M265" s="297"/>
      <c r="N265" s="297"/>
      <c r="O265" s="297"/>
      <c r="P265" s="297"/>
      <c r="Q265" s="297"/>
      <c r="R265" s="297"/>
      <c r="S265" s="297"/>
      <c r="T265" s="297"/>
      <c r="U265" s="297"/>
      <c r="V265" s="297"/>
      <c r="W265" s="297"/>
      <c r="X265" s="297"/>
      <c r="Y265" s="297"/>
      <c r="Z265" s="297"/>
      <c r="AA265" s="297"/>
      <c r="AB265" s="297"/>
      <c r="AC265" s="297"/>
    </row>
    <row r="266" spans="2:29" s="292" customFormat="1" ht="15">
      <c r="B266" s="293"/>
      <c r="C266" s="294"/>
      <c r="D266" s="295"/>
      <c r="E266" s="295"/>
      <c r="F266" s="295"/>
      <c r="G266" s="295"/>
      <c r="H266" s="295"/>
      <c r="I266" s="295"/>
      <c r="J266" s="295"/>
      <c r="K266" s="295"/>
      <c r="L266" s="296"/>
      <c r="M266" s="297"/>
      <c r="N266" s="297"/>
      <c r="O266" s="297"/>
      <c r="P266" s="297"/>
      <c r="Q266" s="297"/>
      <c r="R266" s="297"/>
      <c r="S266" s="297"/>
      <c r="T266" s="297"/>
      <c r="U266" s="297"/>
      <c r="V266" s="297"/>
      <c r="W266" s="297"/>
      <c r="X266" s="297"/>
      <c r="Y266" s="297"/>
      <c r="Z266" s="297"/>
      <c r="AA266" s="297"/>
      <c r="AB266" s="297"/>
      <c r="AC266" s="297"/>
    </row>
    <row r="267" spans="2:29" s="292" customFormat="1" ht="15">
      <c r="B267" s="293"/>
      <c r="C267" s="294"/>
      <c r="D267" s="295"/>
      <c r="E267" s="295"/>
      <c r="F267" s="295"/>
      <c r="G267" s="295"/>
      <c r="H267" s="295"/>
      <c r="I267" s="295"/>
      <c r="J267" s="295"/>
      <c r="K267" s="295"/>
      <c r="L267" s="296"/>
      <c r="M267" s="297"/>
      <c r="N267" s="297"/>
      <c r="O267" s="297"/>
      <c r="P267" s="297"/>
      <c r="Q267" s="297"/>
      <c r="R267" s="297"/>
      <c r="S267" s="297"/>
      <c r="T267" s="297"/>
      <c r="U267" s="297"/>
      <c r="V267" s="297"/>
      <c r="W267" s="297"/>
      <c r="X267" s="297"/>
      <c r="Y267" s="297"/>
      <c r="Z267" s="297"/>
      <c r="AA267" s="297"/>
      <c r="AB267" s="297"/>
      <c r="AC267" s="297"/>
    </row>
    <row r="268" spans="2:29" s="292" customFormat="1" ht="15">
      <c r="B268" s="293"/>
      <c r="C268" s="294"/>
      <c r="D268" s="295"/>
      <c r="E268" s="295"/>
      <c r="F268" s="295"/>
      <c r="G268" s="295"/>
      <c r="H268" s="295"/>
      <c r="I268" s="295"/>
      <c r="J268" s="295"/>
      <c r="K268" s="295"/>
      <c r="L268" s="296"/>
      <c r="M268" s="297"/>
      <c r="N268" s="297"/>
      <c r="O268" s="297"/>
      <c r="P268" s="297"/>
      <c r="Q268" s="297"/>
      <c r="R268" s="297"/>
      <c r="S268" s="297"/>
      <c r="T268" s="297"/>
      <c r="U268" s="297"/>
      <c r="V268" s="297"/>
      <c r="W268" s="297"/>
      <c r="X268" s="297"/>
      <c r="Y268" s="297"/>
      <c r="Z268" s="297"/>
      <c r="AA268" s="297"/>
      <c r="AB268" s="297"/>
      <c r="AC268" s="297"/>
    </row>
    <row r="269" spans="2:29" s="292" customFormat="1" ht="15">
      <c r="B269" s="293"/>
      <c r="C269" s="294"/>
      <c r="D269" s="295"/>
      <c r="E269" s="295"/>
      <c r="F269" s="295"/>
      <c r="G269" s="295"/>
      <c r="H269" s="295"/>
      <c r="I269" s="295"/>
      <c r="J269" s="295"/>
      <c r="K269" s="295"/>
      <c r="L269" s="296"/>
      <c r="M269" s="297"/>
      <c r="N269" s="297"/>
      <c r="O269" s="297"/>
      <c r="P269" s="297"/>
      <c r="Q269" s="297"/>
      <c r="R269" s="297"/>
      <c r="S269" s="297"/>
      <c r="T269" s="297"/>
      <c r="U269" s="297"/>
      <c r="V269" s="297"/>
      <c r="W269" s="297"/>
      <c r="X269" s="297"/>
      <c r="Y269" s="297"/>
      <c r="Z269" s="297"/>
      <c r="AA269" s="297"/>
      <c r="AB269" s="297"/>
      <c r="AC269" s="297"/>
    </row>
    <row r="270" spans="2:29" s="292" customFormat="1" ht="15">
      <c r="B270" s="293"/>
      <c r="C270" s="294"/>
      <c r="D270" s="295"/>
      <c r="E270" s="295"/>
      <c r="F270" s="295"/>
      <c r="G270" s="295"/>
      <c r="H270" s="295"/>
      <c r="I270" s="295"/>
      <c r="J270" s="295"/>
      <c r="K270" s="295"/>
      <c r="L270" s="296"/>
      <c r="M270" s="297"/>
      <c r="N270" s="297"/>
      <c r="O270" s="297"/>
      <c r="P270" s="297"/>
      <c r="Q270" s="297"/>
      <c r="R270" s="297"/>
      <c r="S270" s="297"/>
      <c r="T270" s="297"/>
      <c r="U270" s="297"/>
      <c r="V270" s="297"/>
      <c r="W270" s="297"/>
      <c r="X270" s="297"/>
      <c r="Y270" s="297"/>
      <c r="Z270" s="297"/>
      <c r="AA270" s="297"/>
      <c r="AB270" s="297"/>
      <c r="AC270" s="297"/>
    </row>
    <row r="271" spans="2:29" s="292" customFormat="1" ht="15">
      <c r="B271" s="293"/>
      <c r="C271" s="294"/>
      <c r="D271" s="295"/>
      <c r="E271" s="295"/>
      <c r="F271" s="295"/>
      <c r="G271" s="295"/>
      <c r="H271" s="295"/>
      <c r="I271" s="295"/>
      <c r="J271" s="295"/>
      <c r="K271" s="295"/>
      <c r="L271" s="296"/>
      <c r="M271" s="297"/>
      <c r="N271" s="297"/>
      <c r="O271" s="297"/>
      <c r="P271" s="297"/>
      <c r="Q271" s="297"/>
      <c r="R271" s="297"/>
      <c r="S271" s="297"/>
      <c r="T271" s="297"/>
      <c r="U271" s="297"/>
      <c r="V271" s="297"/>
      <c r="W271" s="297"/>
      <c r="X271" s="297"/>
      <c r="Y271" s="297"/>
      <c r="Z271" s="297"/>
      <c r="AA271" s="297"/>
      <c r="AB271" s="297"/>
      <c r="AC271" s="297"/>
    </row>
    <row r="272" spans="2:29" s="292" customFormat="1" ht="15">
      <c r="B272" s="293"/>
      <c r="C272" s="294"/>
      <c r="D272" s="295"/>
      <c r="E272" s="295"/>
      <c r="F272" s="295"/>
      <c r="G272" s="295"/>
      <c r="H272" s="295"/>
      <c r="I272" s="295"/>
      <c r="J272" s="295"/>
      <c r="K272" s="295"/>
      <c r="L272" s="296"/>
      <c r="M272" s="297"/>
      <c r="N272" s="297"/>
      <c r="O272" s="297"/>
      <c r="P272" s="297"/>
      <c r="Q272" s="297"/>
      <c r="R272" s="297"/>
      <c r="S272" s="297"/>
      <c r="T272" s="297"/>
      <c r="U272" s="297"/>
      <c r="V272" s="297"/>
      <c r="W272" s="297"/>
      <c r="X272" s="297"/>
      <c r="Y272" s="297"/>
      <c r="Z272" s="297"/>
      <c r="AA272" s="297"/>
      <c r="AB272" s="297"/>
      <c r="AC272" s="297"/>
    </row>
    <row r="273" spans="2:29" s="292" customFormat="1" ht="15">
      <c r="B273" s="293"/>
      <c r="C273" s="294"/>
      <c r="D273" s="295"/>
      <c r="E273" s="295"/>
      <c r="F273" s="295"/>
      <c r="G273" s="295"/>
      <c r="H273" s="295"/>
      <c r="I273" s="295"/>
      <c r="J273" s="295"/>
      <c r="K273" s="295"/>
      <c r="L273" s="296"/>
      <c r="M273" s="297"/>
      <c r="N273" s="297"/>
      <c r="O273" s="297"/>
      <c r="P273" s="297"/>
      <c r="Q273" s="297"/>
      <c r="R273" s="297"/>
      <c r="S273" s="297"/>
      <c r="T273" s="297"/>
      <c r="U273" s="297"/>
      <c r="V273" s="297"/>
      <c r="W273" s="297"/>
      <c r="X273" s="297"/>
      <c r="Y273" s="297"/>
      <c r="Z273" s="297"/>
      <c r="AA273" s="297"/>
      <c r="AB273" s="297"/>
      <c r="AC273" s="297"/>
    </row>
    <row r="274" spans="2:29" s="292" customFormat="1" ht="15">
      <c r="B274" s="293"/>
      <c r="C274" s="294"/>
      <c r="D274" s="295"/>
      <c r="E274" s="295"/>
      <c r="F274" s="295"/>
      <c r="G274" s="295"/>
      <c r="H274" s="295"/>
      <c r="I274" s="295"/>
      <c r="J274" s="295"/>
      <c r="K274" s="295"/>
      <c r="L274" s="296"/>
      <c r="M274" s="297"/>
      <c r="N274" s="297"/>
      <c r="O274" s="297"/>
      <c r="P274" s="297"/>
      <c r="Q274" s="297"/>
      <c r="R274" s="297"/>
      <c r="S274" s="297"/>
      <c r="T274" s="297"/>
      <c r="U274" s="297"/>
      <c r="V274" s="297"/>
      <c r="W274" s="297"/>
      <c r="X274" s="297"/>
      <c r="Y274" s="297"/>
      <c r="Z274" s="297"/>
      <c r="AA274" s="297"/>
      <c r="AB274" s="297"/>
      <c r="AC274" s="297"/>
    </row>
    <row r="275" spans="2:29" s="292" customFormat="1" ht="15">
      <c r="B275" s="293"/>
      <c r="C275" s="294"/>
      <c r="D275" s="295"/>
      <c r="E275" s="295"/>
      <c r="F275" s="295"/>
      <c r="G275" s="295"/>
      <c r="H275" s="295"/>
      <c r="I275" s="295"/>
      <c r="J275" s="295"/>
      <c r="K275" s="295"/>
      <c r="L275" s="296"/>
      <c r="M275" s="297"/>
      <c r="N275" s="297"/>
      <c r="O275" s="297"/>
      <c r="P275" s="297"/>
      <c r="Q275" s="297"/>
      <c r="R275" s="297"/>
      <c r="S275" s="297"/>
      <c r="T275" s="297"/>
      <c r="U275" s="297"/>
      <c r="V275" s="297"/>
      <c r="W275" s="297"/>
      <c r="X275" s="297"/>
      <c r="Y275" s="297"/>
      <c r="Z275" s="297"/>
      <c r="AA275" s="297"/>
      <c r="AB275" s="297"/>
      <c r="AC275" s="297"/>
    </row>
    <row r="276" spans="2:29" s="292" customFormat="1" ht="15">
      <c r="B276" s="293"/>
      <c r="C276" s="294"/>
      <c r="D276" s="295"/>
      <c r="E276" s="295"/>
      <c r="F276" s="295"/>
      <c r="G276" s="295"/>
      <c r="H276" s="295"/>
      <c r="I276" s="295"/>
      <c r="J276" s="295"/>
      <c r="K276" s="295"/>
      <c r="L276" s="296"/>
      <c r="M276" s="297"/>
      <c r="N276" s="297"/>
      <c r="O276" s="297"/>
      <c r="P276" s="297"/>
      <c r="Q276" s="297"/>
      <c r="R276" s="297"/>
      <c r="S276" s="297"/>
      <c r="T276" s="297"/>
      <c r="U276" s="297"/>
      <c r="V276" s="297"/>
      <c r="W276" s="297"/>
      <c r="X276" s="297"/>
      <c r="Y276" s="297"/>
      <c r="Z276" s="297"/>
      <c r="AA276" s="297"/>
      <c r="AB276" s="297"/>
      <c r="AC276" s="297"/>
    </row>
    <row r="277" spans="2:29" s="292" customFormat="1" ht="15">
      <c r="B277" s="293"/>
      <c r="C277" s="294"/>
      <c r="D277" s="295"/>
      <c r="E277" s="295"/>
      <c r="F277" s="295"/>
      <c r="G277" s="295"/>
      <c r="H277" s="295"/>
      <c r="I277" s="295"/>
      <c r="J277" s="295"/>
      <c r="K277" s="295"/>
      <c r="L277" s="296"/>
      <c r="M277" s="297"/>
      <c r="N277" s="297"/>
      <c r="O277" s="297"/>
      <c r="P277" s="297"/>
      <c r="Q277" s="297"/>
      <c r="R277" s="297"/>
      <c r="S277" s="297"/>
      <c r="T277" s="297"/>
      <c r="U277" s="297"/>
      <c r="V277" s="297"/>
      <c r="W277" s="297"/>
      <c r="X277" s="297"/>
      <c r="Y277" s="297"/>
      <c r="Z277" s="297"/>
      <c r="AA277" s="297"/>
      <c r="AB277" s="297"/>
      <c r="AC277" s="297"/>
    </row>
    <row r="278" spans="2:29" s="292" customFormat="1" ht="15">
      <c r="B278" s="293"/>
      <c r="C278" s="294"/>
      <c r="D278" s="295"/>
      <c r="E278" s="295"/>
      <c r="F278" s="295"/>
      <c r="G278" s="295"/>
      <c r="H278" s="295"/>
      <c r="I278" s="295"/>
      <c r="J278" s="295"/>
      <c r="K278" s="295"/>
      <c r="L278" s="296"/>
      <c r="M278" s="297"/>
      <c r="N278" s="297"/>
      <c r="O278" s="297"/>
      <c r="P278" s="297"/>
      <c r="Q278" s="297"/>
      <c r="R278" s="297"/>
      <c r="S278" s="297"/>
      <c r="T278" s="297"/>
      <c r="U278" s="297"/>
      <c r="V278" s="297"/>
      <c r="W278" s="297"/>
      <c r="X278" s="297"/>
      <c r="Y278" s="297"/>
      <c r="Z278" s="297"/>
      <c r="AA278" s="297"/>
      <c r="AB278" s="297"/>
      <c r="AC278" s="297"/>
    </row>
    <row r="279" spans="2:29" s="292" customFormat="1" ht="15">
      <c r="B279" s="293"/>
      <c r="C279" s="294"/>
      <c r="D279" s="295"/>
      <c r="E279" s="295"/>
      <c r="F279" s="295"/>
      <c r="G279" s="295"/>
      <c r="H279" s="295"/>
      <c r="I279" s="295"/>
      <c r="J279" s="295"/>
      <c r="K279" s="295"/>
      <c r="L279" s="296"/>
      <c r="M279" s="297"/>
      <c r="N279" s="297"/>
      <c r="O279" s="297"/>
      <c r="P279" s="297"/>
      <c r="Q279" s="297"/>
      <c r="R279" s="297"/>
      <c r="S279" s="297"/>
      <c r="T279" s="297"/>
      <c r="U279" s="297"/>
      <c r="V279" s="297"/>
      <c r="W279" s="297"/>
      <c r="X279" s="297"/>
      <c r="Y279" s="297"/>
      <c r="Z279" s="297"/>
      <c r="AA279" s="297"/>
      <c r="AB279" s="297"/>
      <c r="AC279" s="297"/>
    </row>
    <row r="280" spans="2:29" s="292" customFormat="1" ht="15">
      <c r="B280" s="293"/>
      <c r="C280" s="294"/>
      <c r="D280" s="295"/>
      <c r="E280" s="295"/>
      <c r="F280" s="295"/>
      <c r="G280" s="295"/>
      <c r="H280" s="295"/>
      <c r="I280" s="295"/>
      <c r="J280" s="295"/>
      <c r="K280" s="295"/>
      <c r="L280" s="296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</row>
    <row r="281" spans="2:29" s="292" customFormat="1" ht="15">
      <c r="B281" s="293"/>
      <c r="C281" s="294"/>
      <c r="D281" s="295"/>
      <c r="E281" s="295"/>
      <c r="F281" s="295"/>
      <c r="G281" s="295"/>
      <c r="H281" s="295"/>
      <c r="I281" s="295"/>
      <c r="J281" s="295"/>
      <c r="K281" s="295"/>
      <c r="L281" s="296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</row>
    <row r="282" spans="2:29" s="292" customFormat="1" ht="15">
      <c r="B282" s="293"/>
      <c r="C282" s="294"/>
      <c r="D282" s="295"/>
      <c r="E282" s="295"/>
      <c r="F282" s="295"/>
      <c r="G282" s="295"/>
      <c r="H282" s="295"/>
      <c r="I282" s="295"/>
      <c r="J282" s="295"/>
      <c r="K282" s="295"/>
      <c r="L282" s="296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</row>
    <row r="283" spans="2:29" s="292" customFormat="1" ht="15">
      <c r="B283" s="293"/>
      <c r="C283" s="294"/>
      <c r="D283" s="295"/>
      <c r="E283" s="295"/>
      <c r="F283" s="295"/>
      <c r="G283" s="295"/>
      <c r="H283" s="295"/>
      <c r="I283" s="295"/>
      <c r="J283" s="295"/>
      <c r="K283" s="295"/>
      <c r="L283" s="296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</row>
    <row r="284" spans="2:29" s="292" customFormat="1" ht="15">
      <c r="B284" s="293"/>
      <c r="C284" s="294"/>
      <c r="D284" s="295"/>
      <c r="E284" s="295"/>
      <c r="F284" s="295"/>
      <c r="G284" s="295"/>
      <c r="H284" s="295"/>
      <c r="I284" s="295"/>
      <c r="J284" s="295"/>
      <c r="K284" s="295"/>
      <c r="L284" s="296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</row>
    <row r="285" spans="2:29" s="292" customFormat="1" ht="15">
      <c r="B285" s="293"/>
      <c r="C285" s="294"/>
      <c r="D285" s="295"/>
      <c r="E285" s="295"/>
      <c r="F285" s="295"/>
      <c r="G285" s="295"/>
      <c r="H285" s="295"/>
      <c r="I285" s="295"/>
      <c r="J285" s="295"/>
      <c r="K285" s="295"/>
      <c r="L285" s="296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</row>
    <row r="286" spans="2:29" s="292" customFormat="1" ht="15">
      <c r="B286" s="293"/>
      <c r="C286" s="294"/>
      <c r="D286" s="295"/>
      <c r="E286" s="295"/>
      <c r="F286" s="295"/>
      <c r="G286" s="295"/>
      <c r="H286" s="295"/>
      <c r="I286" s="295"/>
      <c r="J286" s="295"/>
      <c r="K286" s="295"/>
      <c r="L286" s="296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</row>
    <row r="287" spans="2:29" s="292" customFormat="1" ht="15">
      <c r="B287" s="293"/>
      <c r="C287" s="294"/>
      <c r="D287" s="295"/>
      <c r="E287" s="295"/>
      <c r="F287" s="295"/>
      <c r="G287" s="295"/>
      <c r="H287" s="295"/>
      <c r="I287" s="295"/>
      <c r="J287" s="295"/>
      <c r="K287" s="295"/>
      <c r="L287" s="296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</row>
    <row r="288" spans="2:29" s="292" customFormat="1" ht="15">
      <c r="B288" s="293"/>
      <c r="C288" s="294"/>
      <c r="D288" s="295"/>
      <c r="E288" s="295"/>
      <c r="F288" s="295"/>
      <c r="G288" s="295"/>
      <c r="H288" s="295"/>
      <c r="I288" s="295"/>
      <c r="J288" s="295"/>
      <c r="K288" s="295"/>
      <c r="L288" s="296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</row>
    <row r="289" spans="2:29" s="292" customFormat="1" ht="15">
      <c r="B289" s="293"/>
      <c r="C289" s="294"/>
      <c r="D289" s="295"/>
      <c r="E289" s="295"/>
      <c r="F289" s="295"/>
      <c r="G289" s="295"/>
      <c r="H289" s="295"/>
      <c r="I289" s="295"/>
      <c r="J289" s="295"/>
      <c r="K289" s="295"/>
      <c r="L289" s="296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</row>
    <row r="290" spans="2:29" s="292" customFormat="1" ht="15">
      <c r="B290" s="293"/>
      <c r="C290" s="294"/>
      <c r="D290" s="295"/>
      <c r="E290" s="295"/>
      <c r="F290" s="295"/>
      <c r="G290" s="295"/>
      <c r="H290" s="295"/>
      <c r="I290" s="295"/>
      <c r="J290" s="295"/>
      <c r="K290" s="295"/>
      <c r="L290" s="296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</row>
    <row r="291" spans="2:29" s="292" customFormat="1" ht="15">
      <c r="B291" s="293"/>
      <c r="C291" s="294"/>
      <c r="D291" s="295"/>
      <c r="E291" s="295"/>
      <c r="F291" s="295"/>
      <c r="G291" s="295"/>
      <c r="H291" s="295"/>
      <c r="I291" s="295"/>
      <c r="J291" s="295"/>
      <c r="K291" s="295"/>
      <c r="L291" s="296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</row>
    <row r="292" spans="2:29" s="292" customFormat="1" ht="15">
      <c r="B292" s="293"/>
      <c r="C292" s="294"/>
      <c r="D292" s="295"/>
      <c r="E292" s="295"/>
      <c r="F292" s="295"/>
      <c r="G292" s="295"/>
      <c r="H292" s="295"/>
      <c r="I292" s="295"/>
      <c r="J292" s="295"/>
      <c r="K292" s="295"/>
      <c r="L292" s="296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</row>
    <row r="293" spans="2:29" s="292" customFormat="1" ht="15">
      <c r="B293" s="293"/>
      <c r="C293" s="294"/>
      <c r="D293" s="295"/>
      <c r="E293" s="295"/>
      <c r="F293" s="295"/>
      <c r="G293" s="295"/>
      <c r="H293" s="295"/>
      <c r="I293" s="295"/>
      <c r="J293" s="295"/>
      <c r="K293" s="295"/>
      <c r="L293" s="296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</row>
    <row r="294" spans="2:29" s="292" customFormat="1" ht="15">
      <c r="B294" s="293"/>
      <c r="C294" s="294"/>
      <c r="D294" s="295"/>
      <c r="E294" s="295"/>
      <c r="F294" s="295"/>
      <c r="G294" s="295"/>
      <c r="H294" s="295"/>
      <c r="I294" s="295"/>
      <c r="J294" s="295"/>
      <c r="K294" s="295"/>
      <c r="L294" s="296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</row>
    <row r="295" spans="2:29" s="292" customFormat="1" ht="15">
      <c r="B295" s="293"/>
      <c r="C295" s="294"/>
      <c r="D295" s="295"/>
      <c r="E295" s="295"/>
      <c r="F295" s="295"/>
      <c r="G295" s="295"/>
      <c r="H295" s="295"/>
      <c r="I295" s="295"/>
      <c r="J295" s="295"/>
      <c r="K295" s="295"/>
      <c r="L295" s="296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</row>
    <row r="296" spans="2:29" s="292" customFormat="1" ht="15">
      <c r="B296" s="293"/>
      <c r="C296" s="294"/>
      <c r="D296" s="295"/>
      <c r="E296" s="295"/>
      <c r="F296" s="295"/>
      <c r="G296" s="295"/>
      <c r="H296" s="295"/>
      <c r="I296" s="295"/>
      <c r="J296" s="295"/>
      <c r="K296" s="295"/>
      <c r="L296" s="296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</row>
    <row r="297" spans="2:29" s="292" customFormat="1" ht="15">
      <c r="B297" s="293"/>
      <c r="C297" s="294"/>
      <c r="D297" s="295"/>
      <c r="E297" s="295"/>
      <c r="F297" s="295"/>
      <c r="G297" s="295"/>
      <c r="H297" s="295"/>
      <c r="I297" s="295"/>
      <c r="J297" s="295"/>
      <c r="K297" s="295"/>
      <c r="L297" s="296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  <c r="X297" s="297"/>
      <c r="Y297" s="297"/>
      <c r="Z297" s="297"/>
      <c r="AA297" s="297"/>
      <c r="AB297" s="297"/>
      <c r="AC297" s="297"/>
    </row>
    <row r="298" spans="2:29" s="292" customFormat="1" ht="15">
      <c r="B298" s="293"/>
      <c r="C298" s="294"/>
      <c r="D298" s="295"/>
      <c r="E298" s="295"/>
      <c r="F298" s="295"/>
      <c r="G298" s="295"/>
      <c r="H298" s="295"/>
      <c r="I298" s="295"/>
      <c r="J298" s="295"/>
      <c r="K298" s="295"/>
      <c r="L298" s="296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  <c r="X298" s="297"/>
      <c r="Y298" s="297"/>
      <c r="Z298" s="297"/>
      <c r="AA298" s="297"/>
      <c r="AB298" s="297"/>
      <c r="AC298" s="297"/>
    </row>
    <row r="299" spans="2:29" s="292" customFormat="1" ht="15">
      <c r="B299" s="293"/>
      <c r="C299" s="294"/>
      <c r="D299" s="295"/>
      <c r="E299" s="295"/>
      <c r="F299" s="295"/>
      <c r="G299" s="295"/>
      <c r="H299" s="295"/>
      <c r="I299" s="295"/>
      <c r="J299" s="295"/>
      <c r="K299" s="295"/>
      <c r="L299" s="296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  <c r="X299" s="297"/>
      <c r="Y299" s="297"/>
      <c r="Z299" s="297"/>
      <c r="AA299" s="297"/>
      <c r="AB299" s="297"/>
      <c r="AC299" s="297"/>
    </row>
    <row r="300" spans="2:29" s="292" customFormat="1" ht="15">
      <c r="B300" s="293"/>
      <c r="C300" s="294"/>
      <c r="D300" s="295"/>
      <c r="E300" s="295"/>
      <c r="F300" s="295"/>
      <c r="G300" s="295"/>
      <c r="H300" s="295"/>
      <c r="I300" s="295"/>
      <c r="J300" s="295"/>
      <c r="K300" s="295"/>
      <c r="L300" s="296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  <c r="X300" s="297"/>
      <c r="Y300" s="297"/>
      <c r="Z300" s="297"/>
      <c r="AA300" s="297"/>
      <c r="AB300" s="297"/>
      <c r="AC300" s="297"/>
    </row>
    <row r="301" spans="2:29" s="292" customFormat="1" ht="15">
      <c r="B301" s="293"/>
      <c r="C301" s="294"/>
      <c r="D301" s="295"/>
      <c r="E301" s="295"/>
      <c r="F301" s="295"/>
      <c r="G301" s="295"/>
      <c r="H301" s="295"/>
      <c r="I301" s="295"/>
      <c r="J301" s="295"/>
      <c r="K301" s="295"/>
      <c r="L301" s="296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  <c r="X301" s="297"/>
      <c r="Y301" s="297"/>
      <c r="Z301" s="297"/>
      <c r="AA301" s="297"/>
      <c r="AB301" s="297"/>
      <c r="AC301" s="297"/>
    </row>
    <row r="302" spans="2:29" s="292" customFormat="1" ht="15">
      <c r="B302" s="293"/>
      <c r="C302" s="294"/>
      <c r="D302" s="295"/>
      <c r="E302" s="295"/>
      <c r="F302" s="295"/>
      <c r="G302" s="295"/>
      <c r="H302" s="295"/>
      <c r="I302" s="295"/>
      <c r="J302" s="295"/>
      <c r="K302" s="295"/>
      <c r="L302" s="296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  <c r="X302" s="297"/>
      <c r="Y302" s="297"/>
      <c r="Z302" s="297"/>
      <c r="AA302" s="297"/>
      <c r="AB302" s="297"/>
      <c r="AC302" s="297"/>
    </row>
    <row r="303" spans="2:29" s="292" customFormat="1" ht="15">
      <c r="B303" s="293"/>
      <c r="C303" s="294"/>
      <c r="D303" s="295"/>
      <c r="E303" s="295"/>
      <c r="F303" s="295"/>
      <c r="G303" s="295"/>
      <c r="H303" s="295"/>
      <c r="I303" s="295"/>
      <c r="J303" s="295"/>
      <c r="K303" s="295"/>
      <c r="L303" s="296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  <c r="X303" s="297"/>
      <c r="Y303" s="297"/>
      <c r="Z303" s="297"/>
      <c r="AA303" s="297"/>
      <c r="AB303" s="297"/>
      <c r="AC303" s="297"/>
    </row>
    <row r="304" spans="2:29" s="292" customFormat="1" ht="15">
      <c r="B304" s="293"/>
      <c r="C304" s="294"/>
      <c r="D304" s="295"/>
      <c r="E304" s="295"/>
      <c r="F304" s="295"/>
      <c r="G304" s="295"/>
      <c r="H304" s="295"/>
      <c r="I304" s="295"/>
      <c r="J304" s="295"/>
      <c r="K304" s="295"/>
      <c r="L304" s="296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  <c r="X304" s="297"/>
      <c r="Y304" s="297"/>
      <c r="Z304" s="297"/>
      <c r="AA304" s="297"/>
      <c r="AB304" s="297"/>
      <c r="AC304" s="297"/>
    </row>
    <row r="305" spans="2:29" s="292" customFormat="1" ht="15">
      <c r="B305" s="293"/>
      <c r="C305" s="294"/>
      <c r="D305" s="295"/>
      <c r="E305" s="295"/>
      <c r="F305" s="295"/>
      <c r="G305" s="295"/>
      <c r="H305" s="295"/>
      <c r="I305" s="295"/>
      <c r="J305" s="295"/>
      <c r="K305" s="295"/>
      <c r="L305" s="296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  <c r="X305" s="297"/>
      <c r="Y305" s="297"/>
      <c r="Z305" s="297"/>
      <c r="AA305" s="297"/>
      <c r="AB305" s="297"/>
      <c r="AC305" s="297"/>
    </row>
    <row r="306" spans="2:29" s="292" customFormat="1" ht="15">
      <c r="B306" s="293"/>
      <c r="C306" s="294"/>
      <c r="D306" s="295"/>
      <c r="E306" s="295"/>
      <c r="F306" s="295"/>
      <c r="G306" s="295"/>
      <c r="H306" s="295"/>
      <c r="I306" s="295"/>
      <c r="J306" s="295"/>
      <c r="K306" s="295"/>
      <c r="L306" s="296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  <c r="X306" s="297"/>
      <c r="Y306" s="297"/>
      <c r="Z306" s="297"/>
      <c r="AA306" s="297"/>
      <c r="AB306" s="297"/>
      <c r="AC306" s="297"/>
    </row>
    <row r="307" spans="2:29" s="292" customFormat="1" ht="15">
      <c r="B307" s="293"/>
      <c r="C307" s="294"/>
      <c r="D307" s="295"/>
      <c r="E307" s="295"/>
      <c r="F307" s="295"/>
      <c r="G307" s="295"/>
      <c r="H307" s="295"/>
      <c r="I307" s="295"/>
      <c r="J307" s="295"/>
      <c r="K307" s="295"/>
      <c r="L307" s="296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  <c r="X307" s="297"/>
      <c r="Y307" s="297"/>
      <c r="Z307" s="297"/>
      <c r="AA307" s="297"/>
      <c r="AB307" s="297"/>
      <c r="AC307" s="297"/>
    </row>
    <row r="308" spans="2:29" s="292" customFormat="1" ht="15">
      <c r="B308" s="293"/>
      <c r="C308" s="294"/>
      <c r="D308" s="295"/>
      <c r="E308" s="295"/>
      <c r="F308" s="295"/>
      <c r="G308" s="295"/>
      <c r="H308" s="295"/>
      <c r="I308" s="295"/>
      <c r="J308" s="295"/>
      <c r="K308" s="295"/>
      <c r="L308" s="296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  <c r="X308" s="297"/>
      <c r="Y308" s="297"/>
      <c r="Z308" s="297"/>
      <c r="AA308" s="297"/>
      <c r="AB308" s="297"/>
      <c r="AC308" s="297"/>
    </row>
    <row r="309" spans="2:29" s="292" customFormat="1" ht="15">
      <c r="B309" s="293"/>
      <c r="C309" s="294"/>
      <c r="D309" s="295"/>
      <c r="E309" s="295"/>
      <c r="F309" s="295"/>
      <c r="G309" s="295"/>
      <c r="H309" s="295"/>
      <c r="I309" s="295"/>
      <c r="J309" s="295"/>
      <c r="K309" s="295"/>
      <c r="L309" s="296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  <c r="X309" s="297"/>
      <c r="Y309" s="297"/>
      <c r="Z309" s="297"/>
      <c r="AA309" s="297"/>
      <c r="AB309" s="297"/>
      <c r="AC309" s="297"/>
    </row>
    <row r="310" spans="2:29" s="292" customFormat="1" ht="15">
      <c r="B310" s="293"/>
      <c r="C310" s="294"/>
      <c r="D310" s="295"/>
      <c r="E310" s="295"/>
      <c r="F310" s="295"/>
      <c r="G310" s="295"/>
      <c r="H310" s="295"/>
      <c r="I310" s="295"/>
      <c r="J310" s="295"/>
      <c r="K310" s="295"/>
      <c r="L310" s="296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  <c r="X310" s="297"/>
      <c r="Y310" s="297"/>
      <c r="Z310" s="297"/>
      <c r="AA310" s="297"/>
      <c r="AB310" s="297"/>
      <c r="AC310" s="297"/>
    </row>
    <row r="311" spans="2:29" s="292" customFormat="1" ht="15">
      <c r="B311" s="293"/>
      <c r="C311" s="294"/>
      <c r="D311" s="295"/>
      <c r="E311" s="295"/>
      <c r="F311" s="295"/>
      <c r="G311" s="295"/>
      <c r="H311" s="295"/>
      <c r="I311" s="295"/>
      <c r="J311" s="295"/>
      <c r="K311" s="295"/>
      <c r="L311" s="296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  <c r="X311" s="297"/>
      <c r="Y311" s="297"/>
      <c r="Z311" s="297"/>
      <c r="AA311" s="297"/>
      <c r="AB311" s="297"/>
      <c r="AC311" s="297"/>
    </row>
    <row r="312" spans="2:29" s="292" customFormat="1" ht="15">
      <c r="B312" s="293"/>
      <c r="C312" s="294"/>
      <c r="D312" s="295"/>
      <c r="E312" s="295"/>
      <c r="F312" s="295"/>
      <c r="G312" s="295"/>
      <c r="H312" s="295"/>
      <c r="I312" s="295"/>
      <c r="J312" s="295"/>
      <c r="K312" s="295"/>
      <c r="L312" s="296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  <c r="X312" s="297"/>
      <c r="Y312" s="297"/>
      <c r="Z312" s="297"/>
      <c r="AA312" s="297"/>
      <c r="AB312" s="297"/>
      <c r="AC312" s="297"/>
    </row>
    <row r="313" spans="2:29" s="292" customFormat="1" ht="15">
      <c r="B313" s="293"/>
      <c r="C313" s="294"/>
      <c r="D313" s="295"/>
      <c r="E313" s="295"/>
      <c r="F313" s="295"/>
      <c r="G313" s="295"/>
      <c r="H313" s="295"/>
      <c r="I313" s="295"/>
      <c r="J313" s="295"/>
      <c r="K313" s="295"/>
      <c r="L313" s="296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  <c r="X313" s="297"/>
      <c r="Y313" s="297"/>
      <c r="Z313" s="297"/>
      <c r="AA313" s="297"/>
      <c r="AB313" s="297"/>
      <c r="AC313" s="297"/>
    </row>
    <row r="314" spans="2:29" s="292" customFormat="1" ht="15">
      <c r="B314" s="293"/>
      <c r="C314" s="294"/>
      <c r="D314" s="295"/>
      <c r="E314" s="295"/>
      <c r="F314" s="295"/>
      <c r="G314" s="295"/>
      <c r="H314" s="295"/>
      <c r="I314" s="295"/>
      <c r="J314" s="295"/>
      <c r="K314" s="295"/>
      <c r="L314" s="296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  <c r="X314" s="297"/>
      <c r="Y314" s="297"/>
      <c r="Z314" s="297"/>
      <c r="AA314" s="297"/>
      <c r="AB314" s="297"/>
      <c r="AC314" s="297"/>
    </row>
    <row r="315" spans="2:29" s="292" customFormat="1" ht="15">
      <c r="B315" s="293"/>
      <c r="C315" s="294"/>
      <c r="D315" s="295"/>
      <c r="E315" s="295"/>
      <c r="F315" s="295"/>
      <c r="G315" s="295"/>
      <c r="H315" s="295"/>
      <c r="I315" s="295"/>
      <c r="J315" s="295"/>
      <c r="K315" s="295"/>
      <c r="L315" s="296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  <c r="X315" s="297"/>
      <c r="Y315" s="297"/>
      <c r="Z315" s="297"/>
      <c r="AA315" s="297"/>
      <c r="AB315" s="297"/>
      <c r="AC315" s="297"/>
    </row>
    <row r="316" spans="2:29" s="292" customFormat="1" ht="15">
      <c r="B316" s="293"/>
      <c r="C316" s="294"/>
      <c r="D316" s="295"/>
      <c r="E316" s="295"/>
      <c r="F316" s="295"/>
      <c r="G316" s="295"/>
      <c r="H316" s="295"/>
      <c r="I316" s="295"/>
      <c r="J316" s="295"/>
      <c r="K316" s="295"/>
      <c r="L316" s="296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  <c r="X316" s="297"/>
      <c r="Y316" s="297"/>
      <c r="Z316" s="297"/>
      <c r="AA316" s="297"/>
      <c r="AB316" s="297"/>
      <c r="AC316" s="297"/>
    </row>
    <row r="317" spans="2:29" s="292" customFormat="1" ht="15">
      <c r="B317" s="293"/>
      <c r="C317" s="294"/>
      <c r="D317" s="295"/>
      <c r="E317" s="295"/>
      <c r="F317" s="295"/>
      <c r="G317" s="295"/>
      <c r="H317" s="295"/>
      <c r="I317" s="295"/>
      <c r="J317" s="295"/>
      <c r="K317" s="295"/>
      <c r="L317" s="296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  <c r="X317" s="297"/>
      <c r="Y317" s="297"/>
      <c r="Z317" s="297"/>
      <c r="AA317" s="297"/>
      <c r="AB317" s="297"/>
      <c r="AC317" s="297"/>
    </row>
    <row r="318" spans="2:29" s="292" customFormat="1" ht="15">
      <c r="B318" s="293"/>
      <c r="C318" s="294"/>
      <c r="D318" s="295"/>
      <c r="E318" s="295"/>
      <c r="F318" s="295"/>
      <c r="G318" s="295"/>
      <c r="H318" s="295"/>
      <c r="I318" s="295"/>
      <c r="J318" s="295"/>
      <c r="K318" s="295"/>
      <c r="L318" s="296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  <c r="X318" s="297"/>
      <c r="Y318" s="297"/>
      <c r="Z318" s="297"/>
      <c r="AA318" s="297"/>
      <c r="AB318" s="297"/>
      <c r="AC318" s="297"/>
    </row>
    <row r="319" spans="2:29" s="292" customFormat="1" ht="15">
      <c r="B319" s="293"/>
      <c r="C319" s="294"/>
      <c r="D319" s="295"/>
      <c r="E319" s="295"/>
      <c r="F319" s="295"/>
      <c r="G319" s="295"/>
      <c r="H319" s="295"/>
      <c r="I319" s="295"/>
      <c r="J319" s="295"/>
      <c r="K319" s="295"/>
      <c r="L319" s="296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  <c r="X319" s="297"/>
      <c r="Y319" s="297"/>
      <c r="Z319" s="297"/>
      <c r="AA319" s="297"/>
      <c r="AB319" s="297"/>
      <c r="AC319" s="297"/>
    </row>
    <row r="320" spans="2:29" s="292" customFormat="1" ht="15">
      <c r="B320" s="293"/>
      <c r="C320" s="294"/>
      <c r="D320" s="295"/>
      <c r="E320" s="295"/>
      <c r="F320" s="295"/>
      <c r="G320" s="295"/>
      <c r="H320" s="295"/>
      <c r="I320" s="295"/>
      <c r="J320" s="295"/>
      <c r="K320" s="295"/>
      <c r="L320" s="296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  <c r="X320" s="297"/>
      <c r="Y320" s="297"/>
      <c r="Z320" s="297"/>
      <c r="AA320" s="297"/>
      <c r="AB320" s="297"/>
      <c r="AC320" s="297"/>
    </row>
    <row r="321" spans="2:29" s="292" customFormat="1" ht="15">
      <c r="B321" s="293"/>
      <c r="C321" s="294"/>
      <c r="D321" s="295"/>
      <c r="E321" s="295"/>
      <c r="F321" s="295"/>
      <c r="G321" s="295"/>
      <c r="H321" s="295"/>
      <c r="I321" s="295"/>
      <c r="J321" s="295"/>
      <c r="K321" s="295"/>
      <c r="L321" s="296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  <c r="X321" s="297"/>
      <c r="Y321" s="297"/>
      <c r="Z321" s="297"/>
      <c r="AA321" s="297"/>
      <c r="AB321" s="297"/>
      <c r="AC321" s="297"/>
    </row>
    <row r="322" spans="2:29" s="292" customFormat="1" ht="15">
      <c r="B322" s="293"/>
      <c r="C322" s="294"/>
      <c r="D322" s="295"/>
      <c r="E322" s="295"/>
      <c r="F322" s="295"/>
      <c r="G322" s="295"/>
      <c r="H322" s="295"/>
      <c r="I322" s="295"/>
      <c r="J322" s="295"/>
      <c r="K322" s="295"/>
      <c r="L322" s="296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  <c r="X322" s="297"/>
      <c r="Y322" s="297"/>
      <c r="Z322" s="297"/>
      <c r="AA322" s="297"/>
      <c r="AB322" s="297"/>
      <c r="AC322" s="297"/>
    </row>
    <row r="323" spans="2:29" s="292" customFormat="1" ht="15">
      <c r="B323" s="293"/>
      <c r="C323" s="294"/>
      <c r="D323" s="295"/>
      <c r="E323" s="295"/>
      <c r="F323" s="295"/>
      <c r="G323" s="295"/>
      <c r="H323" s="295"/>
      <c r="I323" s="295"/>
      <c r="J323" s="295"/>
      <c r="K323" s="295"/>
      <c r="L323" s="296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  <c r="X323" s="297"/>
      <c r="Y323" s="297"/>
      <c r="Z323" s="297"/>
      <c r="AA323" s="297"/>
      <c r="AB323" s="297"/>
      <c r="AC323" s="297"/>
    </row>
    <row r="324" spans="2:29" s="292" customFormat="1" ht="15">
      <c r="B324" s="293"/>
      <c r="C324" s="294"/>
      <c r="D324" s="295"/>
      <c r="E324" s="295"/>
      <c r="F324" s="295"/>
      <c r="G324" s="295"/>
      <c r="H324" s="295"/>
      <c r="I324" s="295"/>
      <c r="J324" s="295"/>
      <c r="K324" s="295"/>
      <c r="L324" s="296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  <c r="X324" s="297"/>
      <c r="Y324" s="297"/>
      <c r="Z324" s="297"/>
      <c r="AA324" s="297"/>
      <c r="AB324" s="297"/>
      <c r="AC324" s="297"/>
    </row>
    <row r="325" spans="2:29" s="292" customFormat="1" ht="15">
      <c r="B325" s="293"/>
      <c r="C325" s="294"/>
      <c r="D325" s="295"/>
      <c r="E325" s="295"/>
      <c r="F325" s="295"/>
      <c r="G325" s="295"/>
      <c r="H325" s="295"/>
      <c r="I325" s="295"/>
      <c r="J325" s="295"/>
      <c r="K325" s="295"/>
      <c r="L325" s="296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  <c r="X325" s="297"/>
      <c r="Y325" s="297"/>
      <c r="Z325" s="297"/>
      <c r="AA325" s="297"/>
      <c r="AB325" s="297"/>
      <c r="AC325" s="297"/>
    </row>
    <row r="326" spans="2:29" s="292" customFormat="1" ht="15">
      <c r="B326" s="293"/>
      <c r="C326" s="294"/>
      <c r="D326" s="295"/>
      <c r="E326" s="295"/>
      <c r="F326" s="295"/>
      <c r="G326" s="295"/>
      <c r="H326" s="295"/>
      <c r="I326" s="295"/>
      <c r="J326" s="295"/>
      <c r="K326" s="295"/>
      <c r="L326" s="296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  <c r="X326" s="297"/>
      <c r="Y326" s="297"/>
      <c r="Z326" s="297"/>
      <c r="AA326" s="297"/>
      <c r="AB326" s="297"/>
      <c r="AC326" s="297"/>
    </row>
    <row r="327" spans="2:29" s="292" customFormat="1" ht="15">
      <c r="B327" s="293"/>
      <c r="C327" s="294"/>
      <c r="D327" s="295"/>
      <c r="E327" s="295"/>
      <c r="F327" s="295"/>
      <c r="G327" s="295"/>
      <c r="H327" s="295"/>
      <c r="I327" s="295"/>
      <c r="J327" s="295"/>
      <c r="K327" s="295"/>
      <c r="L327" s="296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  <c r="X327" s="297"/>
      <c r="Y327" s="297"/>
      <c r="Z327" s="297"/>
      <c r="AA327" s="297"/>
      <c r="AB327" s="297"/>
      <c r="AC327" s="297"/>
    </row>
    <row r="328" spans="2:29" s="292" customFormat="1" ht="15">
      <c r="B328" s="293"/>
      <c r="C328" s="294"/>
      <c r="D328" s="295"/>
      <c r="E328" s="295"/>
      <c r="F328" s="295"/>
      <c r="G328" s="295"/>
      <c r="H328" s="295"/>
      <c r="I328" s="295"/>
      <c r="J328" s="295"/>
      <c r="K328" s="295"/>
      <c r="L328" s="296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  <c r="X328" s="297"/>
      <c r="Y328" s="297"/>
      <c r="Z328" s="297"/>
      <c r="AA328" s="297"/>
      <c r="AB328" s="297"/>
      <c r="AC328" s="297"/>
    </row>
    <row r="329" spans="2:29" s="292" customFormat="1" ht="15">
      <c r="B329" s="293"/>
      <c r="C329" s="294"/>
      <c r="D329" s="295"/>
      <c r="E329" s="295"/>
      <c r="F329" s="295"/>
      <c r="G329" s="295"/>
      <c r="H329" s="295"/>
      <c r="I329" s="295"/>
      <c r="J329" s="295"/>
      <c r="K329" s="295"/>
      <c r="L329" s="296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  <c r="X329" s="297"/>
      <c r="Y329" s="297"/>
      <c r="Z329" s="297"/>
      <c r="AA329" s="297"/>
      <c r="AB329" s="297"/>
      <c r="AC329" s="297"/>
    </row>
    <row r="330" spans="2:29" s="292" customFormat="1" ht="15">
      <c r="B330" s="293"/>
      <c r="C330" s="294"/>
      <c r="D330" s="295"/>
      <c r="E330" s="295"/>
      <c r="F330" s="295"/>
      <c r="G330" s="295"/>
      <c r="H330" s="295"/>
      <c r="I330" s="295"/>
      <c r="J330" s="295"/>
      <c r="K330" s="295"/>
      <c r="L330" s="296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  <c r="X330" s="297"/>
      <c r="Y330" s="297"/>
      <c r="Z330" s="297"/>
      <c r="AA330" s="297"/>
      <c r="AB330" s="297"/>
      <c r="AC330" s="297"/>
    </row>
    <row r="331" spans="2:29" s="292" customFormat="1" ht="15">
      <c r="B331" s="293"/>
      <c r="C331" s="294"/>
      <c r="D331" s="295"/>
      <c r="E331" s="295"/>
      <c r="F331" s="295"/>
      <c r="G331" s="295"/>
      <c r="H331" s="295"/>
      <c r="I331" s="295"/>
      <c r="J331" s="295"/>
      <c r="K331" s="295"/>
      <c r="L331" s="296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  <c r="X331" s="297"/>
      <c r="Y331" s="297"/>
      <c r="Z331" s="297"/>
      <c r="AA331" s="297"/>
      <c r="AB331" s="297"/>
      <c r="AC331" s="297"/>
    </row>
    <row r="332" spans="2:29" s="292" customFormat="1" ht="15">
      <c r="B332" s="293"/>
      <c r="C332" s="294"/>
      <c r="D332" s="295"/>
      <c r="E332" s="295"/>
      <c r="F332" s="295"/>
      <c r="G332" s="295"/>
      <c r="H332" s="295"/>
      <c r="I332" s="295"/>
      <c r="J332" s="295"/>
      <c r="K332" s="295"/>
      <c r="L332" s="296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  <c r="X332" s="297"/>
      <c r="Y332" s="297"/>
      <c r="Z332" s="297"/>
      <c r="AA332" s="297"/>
      <c r="AB332" s="297"/>
      <c r="AC332" s="297"/>
    </row>
    <row r="333" spans="2:29" s="292" customFormat="1" ht="15">
      <c r="B333" s="293"/>
      <c r="C333" s="294"/>
      <c r="D333" s="295"/>
      <c r="E333" s="295"/>
      <c r="F333" s="295"/>
      <c r="G333" s="295"/>
      <c r="H333" s="295"/>
      <c r="I333" s="295"/>
      <c r="J333" s="295"/>
      <c r="K333" s="295"/>
      <c r="L333" s="296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  <c r="X333" s="297"/>
      <c r="Y333" s="297"/>
      <c r="Z333" s="297"/>
      <c r="AA333" s="297"/>
      <c r="AB333" s="297"/>
      <c r="AC333" s="297"/>
    </row>
    <row r="334" spans="2:29" s="292" customFormat="1" ht="15">
      <c r="B334" s="293"/>
      <c r="C334" s="294"/>
      <c r="D334" s="295"/>
      <c r="E334" s="295"/>
      <c r="F334" s="295"/>
      <c r="G334" s="295"/>
      <c r="H334" s="295"/>
      <c r="I334" s="295"/>
      <c r="J334" s="295"/>
      <c r="K334" s="295"/>
      <c r="L334" s="296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  <c r="X334" s="297"/>
      <c r="Y334" s="297"/>
      <c r="Z334" s="297"/>
      <c r="AA334" s="297"/>
      <c r="AB334" s="297"/>
      <c r="AC334" s="297"/>
    </row>
    <row r="335" spans="2:29" s="292" customFormat="1" ht="15">
      <c r="B335" s="293"/>
      <c r="C335" s="294"/>
      <c r="D335" s="295"/>
      <c r="E335" s="295"/>
      <c r="F335" s="295"/>
      <c r="G335" s="295"/>
      <c r="H335" s="295"/>
      <c r="I335" s="295"/>
      <c r="J335" s="295"/>
      <c r="K335" s="295"/>
      <c r="L335" s="296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  <c r="X335" s="297"/>
      <c r="Y335" s="297"/>
      <c r="Z335" s="297"/>
      <c r="AA335" s="297"/>
      <c r="AB335" s="297"/>
      <c r="AC335" s="297"/>
    </row>
    <row r="336" spans="2:29" s="292" customFormat="1" ht="15">
      <c r="B336" s="293"/>
      <c r="C336" s="294"/>
      <c r="D336" s="295"/>
      <c r="E336" s="295"/>
      <c r="F336" s="295"/>
      <c r="G336" s="295"/>
      <c r="H336" s="295"/>
      <c r="I336" s="295"/>
      <c r="J336" s="295"/>
      <c r="K336" s="295"/>
      <c r="L336" s="296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  <c r="X336" s="297"/>
      <c r="Y336" s="297"/>
      <c r="Z336" s="297"/>
      <c r="AA336" s="297"/>
      <c r="AB336" s="297"/>
      <c r="AC336" s="297"/>
    </row>
    <row r="337" spans="2:29" s="292" customFormat="1" ht="15">
      <c r="B337" s="293"/>
      <c r="C337" s="294"/>
      <c r="D337" s="295"/>
      <c r="E337" s="295"/>
      <c r="F337" s="295"/>
      <c r="G337" s="295"/>
      <c r="H337" s="295"/>
      <c r="I337" s="295"/>
      <c r="J337" s="295"/>
      <c r="K337" s="295"/>
      <c r="L337" s="296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  <c r="X337" s="297"/>
      <c r="Y337" s="297"/>
      <c r="Z337" s="297"/>
      <c r="AA337" s="297"/>
      <c r="AB337" s="297"/>
      <c r="AC337" s="297"/>
    </row>
    <row r="338" spans="2:29" s="292" customFormat="1" ht="15">
      <c r="B338" s="293"/>
      <c r="C338" s="294"/>
      <c r="D338" s="295"/>
      <c r="E338" s="295"/>
      <c r="F338" s="295"/>
      <c r="G338" s="295"/>
      <c r="H338" s="295"/>
      <c r="I338" s="295"/>
      <c r="J338" s="295"/>
      <c r="K338" s="295"/>
      <c r="L338" s="296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  <c r="X338" s="297"/>
      <c r="Y338" s="297"/>
      <c r="Z338" s="297"/>
      <c r="AA338" s="297"/>
      <c r="AB338" s="297"/>
      <c r="AC338" s="297"/>
    </row>
    <row r="339" spans="2:29" s="292" customFormat="1" ht="15">
      <c r="B339" s="293"/>
      <c r="C339" s="294"/>
      <c r="D339" s="295"/>
      <c r="E339" s="295"/>
      <c r="F339" s="295"/>
      <c r="G339" s="295"/>
      <c r="H339" s="295"/>
      <c r="I339" s="295"/>
      <c r="J339" s="295"/>
      <c r="K339" s="295"/>
      <c r="L339" s="296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  <c r="X339" s="297"/>
      <c r="Y339" s="297"/>
      <c r="Z339" s="297"/>
      <c r="AA339" s="297"/>
      <c r="AB339" s="297"/>
      <c r="AC339" s="297"/>
    </row>
    <row r="340" spans="2:29" s="292" customFormat="1" ht="15">
      <c r="B340" s="293"/>
      <c r="C340" s="294"/>
      <c r="D340" s="295"/>
      <c r="E340" s="295"/>
      <c r="F340" s="295"/>
      <c r="G340" s="295"/>
      <c r="H340" s="295"/>
      <c r="I340" s="295"/>
      <c r="J340" s="295"/>
      <c r="K340" s="295"/>
      <c r="L340" s="296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  <c r="X340" s="297"/>
      <c r="Y340" s="297"/>
      <c r="Z340" s="297"/>
      <c r="AA340" s="297"/>
      <c r="AB340" s="297"/>
      <c r="AC340" s="297"/>
    </row>
    <row r="341" spans="2:29" s="292" customFormat="1" ht="15">
      <c r="B341" s="293"/>
      <c r="C341" s="294"/>
      <c r="D341" s="295"/>
      <c r="E341" s="295"/>
      <c r="F341" s="295"/>
      <c r="G341" s="295"/>
      <c r="H341" s="295"/>
      <c r="I341" s="295"/>
      <c r="J341" s="295"/>
      <c r="K341" s="295"/>
      <c r="L341" s="296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  <c r="X341" s="297"/>
      <c r="Y341" s="297"/>
      <c r="Z341" s="297"/>
      <c r="AA341" s="297"/>
      <c r="AB341" s="297"/>
      <c r="AC341" s="297"/>
    </row>
    <row r="342" spans="2:29" s="292" customFormat="1" ht="15">
      <c r="B342" s="293"/>
      <c r="C342" s="294"/>
      <c r="D342" s="295"/>
      <c r="E342" s="295"/>
      <c r="F342" s="295"/>
      <c r="G342" s="295"/>
      <c r="H342" s="295"/>
      <c r="I342" s="295"/>
      <c r="J342" s="295"/>
      <c r="K342" s="295"/>
      <c r="L342" s="296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  <c r="X342" s="297"/>
      <c r="Y342" s="297"/>
      <c r="Z342" s="297"/>
      <c r="AA342" s="297"/>
      <c r="AB342" s="297"/>
      <c r="AC342" s="297"/>
    </row>
    <row r="343" spans="2:29" s="292" customFormat="1" ht="15">
      <c r="B343" s="293"/>
      <c r="C343" s="294"/>
      <c r="D343" s="295"/>
      <c r="E343" s="295"/>
      <c r="F343" s="295"/>
      <c r="G343" s="295"/>
      <c r="H343" s="295"/>
      <c r="I343" s="295"/>
      <c r="J343" s="295"/>
      <c r="K343" s="295"/>
      <c r="L343" s="296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  <c r="X343" s="297"/>
      <c r="Y343" s="297"/>
      <c r="Z343" s="297"/>
      <c r="AA343" s="297"/>
      <c r="AB343" s="297"/>
      <c r="AC343" s="297"/>
    </row>
    <row r="344" spans="2:29" s="292" customFormat="1" ht="15">
      <c r="B344" s="293"/>
      <c r="C344" s="294"/>
      <c r="D344" s="295"/>
      <c r="E344" s="295"/>
      <c r="F344" s="295"/>
      <c r="G344" s="295"/>
      <c r="H344" s="295"/>
      <c r="I344" s="295"/>
      <c r="J344" s="295"/>
      <c r="K344" s="295"/>
      <c r="L344" s="296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  <c r="X344" s="297"/>
      <c r="Y344" s="297"/>
      <c r="Z344" s="297"/>
      <c r="AA344" s="297"/>
      <c r="AB344" s="297"/>
      <c r="AC344" s="297"/>
    </row>
    <row r="345" spans="2:29" s="292" customFormat="1" ht="15">
      <c r="B345" s="293"/>
      <c r="C345" s="294"/>
      <c r="D345" s="295"/>
      <c r="E345" s="295"/>
      <c r="F345" s="295"/>
      <c r="G345" s="295"/>
      <c r="H345" s="295"/>
      <c r="I345" s="295"/>
      <c r="J345" s="295"/>
      <c r="K345" s="295"/>
      <c r="L345" s="296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  <c r="X345" s="297"/>
      <c r="Y345" s="297"/>
      <c r="Z345" s="297"/>
      <c r="AA345" s="297"/>
      <c r="AB345" s="297"/>
      <c r="AC345" s="297"/>
    </row>
    <row r="346" spans="2:29" s="292" customFormat="1" ht="15">
      <c r="B346" s="293"/>
      <c r="C346" s="294"/>
      <c r="D346" s="295"/>
      <c r="E346" s="295"/>
      <c r="F346" s="295"/>
      <c r="G346" s="295"/>
      <c r="H346" s="295"/>
      <c r="I346" s="295"/>
      <c r="J346" s="295"/>
      <c r="K346" s="295"/>
      <c r="L346" s="296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  <c r="X346" s="297"/>
      <c r="Y346" s="297"/>
      <c r="Z346" s="297"/>
      <c r="AA346" s="297"/>
      <c r="AB346" s="297"/>
      <c r="AC346" s="297"/>
    </row>
    <row r="347" spans="2:29" s="292" customFormat="1" ht="15">
      <c r="B347" s="293"/>
      <c r="C347" s="294"/>
      <c r="D347" s="295"/>
      <c r="E347" s="295"/>
      <c r="F347" s="295"/>
      <c r="G347" s="295"/>
      <c r="H347" s="295"/>
      <c r="I347" s="295"/>
      <c r="J347" s="295"/>
      <c r="K347" s="295"/>
      <c r="L347" s="296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  <c r="X347" s="297"/>
      <c r="Y347" s="297"/>
      <c r="Z347" s="297"/>
      <c r="AA347" s="297"/>
      <c r="AB347" s="297"/>
      <c r="AC347" s="297"/>
    </row>
    <row r="348" spans="2:29" s="292" customFormat="1" ht="15">
      <c r="B348" s="293"/>
      <c r="C348" s="294"/>
      <c r="D348" s="295"/>
      <c r="E348" s="295"/>
      <c r="F348" s="295"/>
      <c r="G348" s="295"/>
      <c r="H348" s="295"/>
      <c r="I348" s="295"/>
      <c r="J348" s="295"/>
      <c r="K348" s="295"/>
      <c r="L348" s="296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  <c r="X348" s="297"/>
      <c r="Y348" s="297"/>
      <c r="Z348" s="297"/>
      <c r="AA348" s="297"/>
      <c r="AB348" s="297"/>
      <c r="AC348" s="297"/>
    </row>
    <row r="349" spans="2:29" s="292" customFormat="1" ht="15">
      <c r="B349" s="293"/>
      <c r="C349" s="294"/>
      <c r="D349" s="295"/>
      <c r="E349" s="295"/>
      <c r="F349" s="295"/>
      <c r="G349" s="295"/>
      <c r="H349" s="295"/>
      <c r="I349" s="295"/>
      <c r="J349" s="295"/>
      <c r="K349" s="295"/>
      <c r="L349" s="296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  <c r="X349" s="297"/>
      <c r="Y349" s="297"/>
      <c r="Z349" s="297"/>
      <c r="AA349" s="297"/>
      <c r="AB349" s="297"/>
      <c r="AC349" s="297"/>
    </row>
    <row r="350" spans="2:29" s="292" customFormat="1" ht="15">
      <c r="B350" s="293"/>
      <c r="C350" s="294"/>
      <c r="D350" s="295"/>
      <c r="E350" s="295"/>
      <c r="F350" s="295"/>
      <c r="G350" s="295"/>
      <c r="H350" s="295"/>
      <c r="I350" s="295"/>
      <c r="J350" s="295"/>
      <c r="K350" s="295"/>
      <c r="L350" s="296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  <c r="X350" s="297"/>
      <c r="Y350" s="297"/>
      <c r="Z350" s="297"/>
      <c r="AA350" s="297"/>
      <c r="AB350" s="297"/>
      <c r="AC350" s="297"/>
    </row>
    <row r="351" spans="2:29" s="292" customFormat="1" ht="15">
      <c r="B351" s="293"/>
      <c r="C351" s="294"/>
      <c r="D351" s="295"/>
      <c r="E351" s="295"/>
      <c r="F351" s="295"/>
      <c r="G351" s="295"/>
      <c r="H351" s="295"/>
      <c r="I351" s="295"/>
      <c r="J351" s="295"/>
      <c r="K351" s="295"/>
      <c r="L351" s="296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  <c r="X351" s="297"/>
      <c r="Y351" s="297"/>
      <c r="Z351" s="297"/>
      <c r="AA351" s="297"/>
      <c r="AB351" s="297"/>
      <c r="AC351" s="297"/>
    </row>
    <row r="352" spans="2:29" s="292" customFormat="1" ht="15">
      <c r="B352" s="293"/>
      <c r="C352" s="294"/>
      <c r="D352" s="295"/>
      <c r="E352" s="295"/>
      <c r="F352" s="295"/>
      <c r="G352" s="295"/>
      <c r="H352" s="295"/>
      <c r="I352" s="295"/>
      <c r="J352" s="295"/>
      <c r="K352" s="295"/>
      <c r="L352" s="296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  <c r="X352" s="297"/>
      <c r="Y352" s="297"/>
      <c r="Z352" s="297"/>
      <c r="AA352" s="297"/>
      <c r="AB352" s="297"/>
      <c r="AC352" s="297"/>
    </row>
    <row r="353" spans="2:29" s="292" customFormat="1" ht="15">
      <c r="B353" s="293"/>
      <c r="C353" s="294"/>
      <c r="D353" s="295"/>
      <c r="E353" s="295"/>
      <c r="F353" s="295"/>
      <c r="G353" s="295"/>
      <c r="H353" s="295"/>
      <c r="I353" s="295"/>
      <c r="J353" s="295"/>
      <c r="K353" s="295"/>
      <c r="L353" s="296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  <c r="X353" s="297"/>
      <c r="Y353" s="297"/>
      <c r="Z353" s="297"/>
      <c r="AA353" s="297"/>
      <c r="AB353" s="297"/>
      <c r="AC353" s="297"/>
    </row>
    <row r="354" spans="2:29" s="292" customFormat="1" ht="15">
      <c r="B354" s="293"/>
      <c r="C354" s="294"/>
      <c r="D354" s="295"/>
      <c r="E354" s="295"/>
      <c r="F354" s="295"/>
      <c r="G354" s="295"/>
      <c r="H354" s="295"/>
      <c r="I354" s="295"/>
      <c r="J354" s="295"/>
      <c r="K354" s="295"/>
      <c r="L354" s="296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  <c r="X354" s="297"/>
      <c r="Y354" s="297"/>
      <c r="Z354" s="297"/>
      <c r="AA354" s="297"/>
      <c r="AB354" s="297"/>
      <c r="AC354" s="297"/>
    </row>
    <row r="355" spans="2:29" s="292" customFormat="1" ht="15">
      <c r="B355" s="293"/>
      <c r="C355" s="294"/>
      <c r="D355" s="295"/>
      <c r="E355" s="295"/>
      <c r="F355" s="295"/>
      <c r="G355" s="295"/>
      <c r="H355" s="295"/>
      <c r="I355" s="295"/>
      <c r="J355" s="295"/>
      <c r="K355" s="295"/>
      <c r="L355" s="296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  <c r="X355" s="297"/>
      <c r="Y355" s="297"/>
      <c r="Z355" s="297"/>
      <c r="AA355" s="297"/>
      <c r="AB355" s="297"/>
      <c r="AC355" s="297"/>
    </row>
    <row r="356" spans="2:29" s="292" customFormat="1" ht="15">
      <c r="B356" s="293"/>
      <c r="C356" s="294"/>
      <c r="D356" s="295"/>
      <c r="E356" s="295"/>
      <c r="F356" s="295"/>
      <c r="G356" s="295"/>
      <c r="H356" s="295"/>
      <c r="I356" s="295"/>
      <c r="J356" s="295"/>
      <c r="K356" s="295"/>
      <c r="L356" s="296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  <c r="X356" s="297"/>
      <c r="Y356" s="297"/>
      <c r="Z356" s="297"/>
      <c r="AA356" s="297"/>
      <c r="AB356" s="297"/>
      <c r="AC356" s="297"/>
    </row>
    <row r="357" spans="2:29" s="292" customFormat="1" ht="15">
      <c r="B357" s="293"/>
      <c r="C357" s="294"/>
      <c r="D357" s="295"/>
      <c r="E357" s="295"/>
      <c r="F357" s="295"/>
      <c r="G357" s="295"/>
      <c r="H357" s="295"/>
      <c r="I357" s="295"/>
      <c r="J357" s="295"/>
      <c r="K357" s="295"/>
      <c r="L357" s="296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  <c r="X357" s="297"/>
      <c r="Y357" s="297"/>
      <c r="Z357" s="297"/>
      <c r="AA357" s="297"/>
      <c r="AB357" s="297"/>
      <c r="AC357" s="297"/>
    </row>
    <row r="358" spans="2:29" s="292" customFormat="1" ht="15">
      <c r="B358" s="293"/>
      <c r="C358" s="294"/>
      <c r="D358" s="295"/>
      <c r="E358" s="295"/>
      <c r="F358" s="295"/>
      <c r="G358" s="295"/>
      <c r="H358" s="295"/>
      <c r="I358" s="295"/>
      <c r="J358" s="295"/>
      <c r="K358" s="295"/>
      <c r="L358" s="296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  <c r="X358" s="297"/>
      <c r="Y358" s="297"/>
      <c r="Z358" s="297"/>
      <c r="AA358" s="297"/>
      <c r="AB358" s="297"/>
      <c r="AC358" s="297"/>
    </row>
    <row r="359" spans="2:29" s="292" customFormat="1" ht="15">
      <c r="B359" s="293"/>
      <c r="C359" s="294"/>
      <c r="D359" s="295"/>
      <c r="E359" s="295"/>
      <c r="F359" s="295"/>
      <c r="G359" s="295"/>
      <c r="H359" s="295"/>
      <c r="I359" s="295"/>
      <c r="J359" s="295"/>
      <c r="K359" s="295"/>
      <c r="L359" s="296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  <c r="X359" s="297"/>
      <c r="Y359" s="297"/>
      <c r="Z359" s="297"/>
      <c r="AA359" s="297"/>
      <c r="AB359" s="297"/>
      <c r="AC359" s="297"/>
    </row>
    <row r="360" spans="2:29" s="292" customFormat="1" ht="15">
      <c r="B360" s="293"/>
      <c r="C360" s="294"/>
      <c r="D360" s="295"/>
      <c r="E360" s="295"/>
      <c r="F360" s="295"/>
      <c r="G360" s="295"/>
      <c r="H360" s="295"/>
      <c r="I360" s="295"/>
      <c r="J360" s="295"/>
      <c r="K360" s="295"/>
      <c r="L360" s="296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  <c r="X360" s="297"/>
      <c r="Y360" s="297"/>
      <c r="Z360" s="297"/>
      <c r="AA360" s="297"/>
      <c r="AB360" s="297"/>
      <c r="AC360" s="297"/>
    </row>
    <row r="361" spans="2:29" s="292" customFormat="1" ht="15">
      <c r="B361" s="293"/>
      <c r="C361" s="294"/>
      <c r="D361" s="295"/>
      <c r="E361" s="295"/>
      <c r="F361" s="295"/>
      <c r="G361" s="295"/>
      <c r="H361" s="295"/>
      <c r="I361" s="295"/>
      <c r="J361" s="295"/>
      <c r="K361" s="295"/>
      <c r="L361" s="296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  <c r="X361" s="297"/>
      <c r="Y361" s="297"/>
      <c r="Z361" s="297"/>
      <c r="AA361" s="297"/>
      <c r="AB361" s="297"/>
      <c r="AC361" s="297"/>
    </row>
    <row r="362" spans="2:29" s="292" customFormat="1" ht="15">
      <c r="B362" s="293"/>
      <c r="C362" s="294"/>
      <c r="D362" s="295"/>
      <c r="E362" s="295"/>
      <c r="F362" s="295"/>
      <c r="G362" s="295"/>
      <c r="H362" s="295"/>
      <c r="I362" s="295"/>
      <c r="J362" s="295"/>
      <c r="K362" s="295"/>
      <c r="L362" s="296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  <c r="X362" s="297"/>
      <c r="Y362" s="297"/>
      <c r="Z362" s="297"/>
      <c r="AA362" s="297"/>
      <c r="AB362" s="297"/>
      <c r="AC362" s="297"/>
    </row>
    <row r="363" spans="2:29" s="292" customFormat="1" ht="15">
      <c r="B363" s="293"/>
      <c r="C363" s="294"/>
      <c r="D363" s="295"/>
      <c r="E363" s="295"/>
      <c r="F363" s="295"/>
      <c r="G363" s="295"/>
      <c r="H363" s="295"/>
      <c r="I363" s="295"/>
      <c r="J363" s="295"/>
      <c r="K363" s="295"/>
      <c r="L363" s="296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  <c r="X363" s="297"/>
      <c r="Y363" s="297"/>
      <c r="Z363" s="297"/>
      <c r="AA363" s="297"/>
      <c r="AB363" s="297"/>
      <c r="AC363" s="297"/>
    </row>
    <row r="364" spans="2:29" s="292" customFormat="1" ht="15">
      <c r="B364" s="293"/>
      <c r="C364" s="294"/>
      <c r="D364" s="295"/>
      <c r="E364" s="295"/>
      <c r="F364" s="295"/>
      <c r="G364" s="295"/>
      <c r="H364" s="295"/>
      <c r="I364" s="295"/>
      <c r="J364" s="295"/>
      <c r="K364" s="295"/>
      <c r="L364" s="296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  <c r="X364" s="297"/>
      <c r="Y364" s="297"/>
      <c r="Z364" s="297"/>
      <c r="AA364" s="297"/>
      <c r="AB364" s="297"/>
      <c r="AC364" s="297"/>
    </row>
    <row r="365" spans="2:29" s="292" customFormat="1" ht="15">
      <c r="B365" s="293"/>
      <c r="C365" s="294"/>
      <c r="D365" s="295"/>
      <c r="E365" s="295"/>
      <c r="F365" s="295"/>
      <c r="G365" s="295"/>
      <c r="H365" s="295"/>
      <c r="I365" s="295"/>
      <c r="J365" s="295"/>
      <c r="K365" s="295"/>
      <c r="L365" s="296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  <c r="X365" s="297"/>
      <c r="Y365" s="297"/>
      <c r="Z365" s="297"/>
      <c r="AA365" s="297"/>
      <c r="AB365" s="297"/>
      <c r="AC365" s="297"/>
    </row>
    <row r="366" spans="2:29" s="292" customFormat="1" ht="15">
      <c r="B366" s="293"/>
      <c r="C366" s="294"/>
      <c r="D366" s="295"/>
      <c r="E366" s="295"/>
      <c r="F366" s="295"/>
      <c r="G366" s="295"/>
      <c r="H366" s="295"/>
      <c r="I366" s="295"/>
      <c r="J366" s="295"/>
      <c r="K366" s="295"/>
      <c r="L366" s="296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  <c r="X366" s="297"/>
      <c r="Y366" s="297"/>
      <c r="Z366" s="297"/>
      <c r="AA366" s="297"/>
      <c r="AB366" s="297"/>
      <c r="AC366" s="297"/>
    </row>
    <row r="367" spans="2:29" s="292" customFormat="1" ht="15">
      <c r="B367" s="293"/>
      <c r="C367" s="294"/>
      <c r="D367" s="295"/>
      <c r="E367" s="295"/>
      <c r="F367" s="295"/>
      <c r="G367" s="295"/>
      <c r="H367" s="295"/>
      <c r="I367" s="295"/>
      <c r="J367" s="295"/>
      <c r="K367" s="295"/>
      <c r="L367" s="296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  <c r="X367" s="297"/>
      <c r="Y367" s="297"/>
      <c r="Z367" s="297"/>
      <c r="AA367" s="297"/>
      <c r="AB367" s="297"/>
      <c r="AC367" s="297"/>
    </row>
    <row r="368" spans="2:29" s="292" customFormat="1" ht="15">
      <c r="B368" s="293"/>
      <c r="C368" s="294"/>
      <c r="D368" s="295"/>
      <c r="E368" s="295"/>
      <c r="F368" s="295"/>
      <c r="G368" s="295"/>
      <c r="H368" s="295"/>
      <c r="I368" s="295"/>
      <c r="J368" s="295"/>
      <c r="K368" s="295"/>
      <c r="L368" s="296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  <c r="X368" s="297"/>
      <c r="Y368" s="297"/>
      <c r="Z368" s="297"/>
      <c r="AA368" s="297"/>
      <c r="AB368" s="297"/>
      <c r="AC368" s="297"/>
    </row>
    <row r="369" spans="2:29" s="292" customFormat="1" ht="15">
      <c r="B369" s="293"/>
      <c r="C369" s="294"/>
      <c r="D369" s="295"/>
      <c r="E369" s="295"/>
      <c r="F369" s="295"/>
      <c r="G369" s="295"/>
      <c r="H369" s="295"/>
      <c r="I369" s="295"/>
      <c r="J369" s="295"/>
      <c r="K369" s="295"/>
      <c r="L369" s="296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  <c r="X369" s="297"/>
      <c r="Y369" s="297"/>
      <c r="Z369" s="297"/>
      <c r="AA369" s="297"/>
      <c r="AB369" s="297"/>
      <c r="AC369" s="297"/>
    </row>
    <row r="370" spans="2:29" s="292" customFormat="1" ht="15">
      <c r="B370" s="293"/>
      <c r="C370" s="294"/>
      <c r="D370" s="295"/>
      <c r="E370" s="295"/>
      <c r="F370" s="295"/>
      <c r="G370" s="295"/>
      <c r="H370" s="295"/>
      <c r="I370" s="295"/>
      <c r="J370" s="295"/>
      <c r="K370" s="295"/>
      <c r="L370" s="296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  <c r="X370" s="297"/>
      <c r="Y370" s="297"/>
      <c r="Z370" s="297"/>
      <c r="AA370" s="297"/>
      <c r="AB370" s="297"/>
      <c r="AC370" s="297"/>
    </row>
    <row r="371" spans="2:29" s="292" customFormat="1" ht="15">
      <c r="B371" s="293"/>
      <c r="C371" s="294"/>
      <c r="D371" s="295"/>
      <c r="E371" s="295"/>
      <c r="F371" s="295"/>
      <c r="G371" s="295"/>
      <c r="H371" s="295"/>
      <c r="I371" s="295"/>
      <c r="J371" s="295"/>
      <c r="K371" s="295"/>
      <c r="L371" s="296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  <c r="X371" s="297"/>
      <c r="Y371" s="297"/>
      <c r="Z371" s="297"/>
      <c r="AA371" s="297"/>
      <c r="AB371" s="297"/>
      <c r="AC371" s="297"/>
    </row>
    <row r="372" spans="2:29" s="292" customFormat="1" ht="15">
      <c r="B372" s="293"/>
      <c r="C372" s="294"/>
      <c r="D372" s="295"/>
      <c r="E372" s="295"/>
      <c r="F372" s="295"/>
      <c r="G372" s="295"/>
      <c r="H372" s="295"/>
      <c r="I372" s="295"/>
      <c r="J372" s="295"/>
      <c r="K372" s="295"/>
      <c r="L372" s="296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  <c r="X372" s="297"/>
      <c r="Y372" s="297"/>
      <c r="Z372" s="297"/>
      <c r="AA372" s="297"/>
      <c r="AB372" s="297"/>
      <c r="AC372" s="297"/>
    </row>
    <row r="373" spans="2:29" s="292" customFormat="1" ht="15">
      <c r="B373" s="293"/>
      <c r="C373" s="294"/>
      <c r="D373" s="295"/>
      <c r="E373" s="295"/>
      <c r="F373" s="295"/>
      <c r="G373" s="295"/>
      <c r="H373" s="295"/>
      <c r="I373" s="295"/>
      <c r="J373" s="295"/>
      <c r="K373" s="295"/>
      <c r="L373" s="296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  <c r="X373" s="297"/>
      <c r="Y373" s="297"/>
      <c r="Z373" s="297"/>
      <c r="AA373" s="297"/>
      <c r="AB373" s="297"/>
      <c r="AC373" s="297"/>
    </row>
    <row r="374" spans="2:29" s="292" customFormat="1" ht="15">
      <c r="B374" s="293"/>
      <c r="C374" s="294"/>
      <c r="D374" s="295"/>
      <c r="E374" s="295"/>
      <c r="F374" s="295"/>
      <c r="G374" s="295"/>
      <c r="H374" s="295"/>
      <c r="I374" s="295"/>
      <c r="J374" s="295"/>
      <c r="K374" s="295"/>
      <c r="L374" s="296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  <c r="X374" s="297"/>
      <c r="Y374" s="297"/>
      <c r="Z374" s="297"/>
      <c r="AA374" s="297"/>
      <c r="AB374" s="297"/>
      <c r="AC374" s="297"/>
    </row>
    <row r="375" spans="2:29" s="292" customFormat="1" ht="15">
      <c r="B375" s="293"/>
      <c r="C375" s="294"/>
      <c r="D375" s="295"/>
      <c r="E375" s="295"/>
      <c r="F375" s="295"/>
      <c r="G375" s="295"/>
      <c r="H375" s="295"/>
      <c r="I375" s="295"/>
      <c r="J375" s="295"/>
      <c r="K375" s="295"/>
      <c r="L375" s="296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  <c r="X375" s="297"/>
      <c r="Y375" s="297"/>
      <c r="Z375" s="297"/>
      <c r="AA375" s="297"/>
      <c r="AB375" s="297"/>
      <c r="AC375" s="297"/>
    </row>
    <row r="376" spans="2:29" s="292" customFormat="1" ht="15">
      <c r="B376" s="293"/>
      <c r="C376" s="294"/>
      <c r="D376" s="295"/>
      <c r="E376" s="295"/>
      <c r="F376" s="295"/>
      <c r="G376" s="295"/>
      <c r="H376" s="295"/>
      <c r="I376" s="295"/>
      <c r="J376" s="295"/>
      <c r="K376" s="295"/>
      <c r="L376" s="296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  <c r="X376" s="297"/>
      <c r="Y376" s="297"/>
      <c r="Z376" s="297"/>
      <c r="AA376" s="297"/>
      <c r="AB376" s="297"/>
      <c r="AC376" s="297"/>
    </row>
    <row r="377" spans="2:29" s="292" customFormat="1" ht="15">
      <c r="B377" s="293"/>
      <c r="C377" s="294"/>
      <c r="D377" s="295"/>
      <c r="E377" s="295"/>
      <c r="F377" s="295"/>
      <c r="G377" s="295"/>
      <c r="H377" s="295"/>
      <c r="I377" s="295"/>
      <c r="J377" s="295"/>
      <c r="K377" s="295"/>
      <c r="L377" s="296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  <c r="X377" s="297"/>
      <c r="Y377" s="297"/>
      <c r="Z377" s="297"/>
      <c r="AA377" s="297"/>
      <c r="AB377" s="297"/>
      <c r="AC377" s="297"/>
    </row>
    <row r="378" spans="2:29" s="292" customFormat="1" ht="15">
      <c r="B378" s="293"/>
      <c r="C378" s="294"/>
      <c r="D378" s="295"/>
      <c r="E378" s="295"/>
      <c r="F378" s="295"/>
      <c r="G378" s="295"/>
      <c r="H378" s="295"/>
      <c r="I378" s="295"/>
      <c r="J378" s="295"/>
      <c r="K378" s="295"/>
      <c r="L378" s="296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  <c r="X378" s="297"/>
      <c r="Y378" s="297"/>
      <c r="Z378" s="297"/>
      <c r="AA378" s="297"/>
      <c r="AB378" s="297"/>
      <c r="AC378" s="297"/>
    </row>
    <row r="379" spans="2:29" s="292" customFormat="1" ht="15">
      <c r="B379" s="293"/>
      <c r="C379" s="294"/>
      <c r="D379" s="295"/>
      <c r="E379" s="295"/>
      <c r="F379" s="295"/>
      <c r="G379" s="295"/>
      <c r="H379" s="295"/>
      <c r="I379" s="295"/>
      <c r="J379" s="295"/>
      <c r="K379" s="295"/>
      <c r="L379" s="296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  <c r="X379" s="297"/>
      <c r="Y379" s="297"/>
      <c r="Z379" s="297"/>
      <c r="AA379" s="297"/>
      <c r="AB379" s="297"/>
      <c r="AC379" s="297"/>
    </row>
    <row r="380" spans="2:29" s="292" customFormat="1" ht="15">
      <c r="B380" s="293"/>
      <c r="C380" s="294"/>
      <c r="D380" s="295"/>
      <c r="E380" s="295"/>
      <c r="F380" s="295"/>
      <c r="G380" s="295"/>
      <c r="H380" s="295"/>
      <c r="I380" s="295"/>
      <c r="J380" s="295"/>
      <c r="K380" s="295"/>
      <c r="L380" s="296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  <c r="X380" s="297"/>
      <c r="Y380" s="297"/>
      <c r="Z380" s="297"/>
      <c r="AA380" s="297"/>
      <c r="AB380" s="297"/>
      <c r="AC380" s="297"/>
    </row>
    <row r="381" spans="2:29" s="292" customFormat="1" ht="15">
      <c r="B381" s="293"/>
      <c r="C381" s="294"/>
      <c r="D381" s="295"/>
      <c r="E381" s="295"/>
      <c r="F381" s="295"/>
      <c r="G381" s="295"/>
      <c r="H381" s="295"/>
      <c r="I381" s="295"/>
      <c r="J381" s="295"/>
      <c r="K381" s="295"/>
      <c r="L381" s="296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  <c r="X381" s="297"/>
      <c r="Y381" s="297"/>
      <c r="Z381" s="297"/>
      <c r="AA381" s="297"/>
      <c r="AB381" s="297"/>
      <c r="AC381" s="297"/>
    </row>
    <row r="382" spans="2:29" s="292" customFormat="1" ht="15">
      <c r="B382" s="293"/>
      <c r="C382" s="294"/>
      <c r="D382" s="295"/>
      <c r="E382" s="295"/>
      <c r="F382" s="295"/>
      <c r="G382" s="295"/>
      <c r="H382" s="295"/>
      <c r="I382" s="295"/>
      <c r="J382" s="295"/>
      <c r="K382" s="295"/>
      <c r="L382" s="296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  <c r="X382" s="297"/>
      <c r="Y382" s="297"/>
      <c r="Z382" s="297"/>
      <c r="AA382" s="297"/>
      <c r="AB382" s="297"/>
      <c r="AC382" s="297"/>
    </row>
    <row r="383" spans="2:29" s="292" customFormat="1" ht="15">
      <c r="B383" s="293"/>
      <c r="C383" s="294"/>
      <c r="D383" s="295"/>
      <c r="E383" s="295"/>
      <c r="F383" s="295"/>
      <c r="G383" s="295"/>
      <c r="H383" s="295"/>
      <c r="I383" s="295"/>
      <c r="J383" s="295"/>
      <c r="K383" s="295"/>
      <c r="L383" s="296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  <c r="X383" s="297"/>
      <c r="Y383" s="297"/>
      <c r="Z383" s="297"/>
      <c r="AA383" s="297"/>
      <c r="AB383" s="297"/>
      <c r="AC383" s="297"/>
    </row>
    <row r="384" spans="2:29" s="292" customFormat="1" ht="15">
      <c r="B384" s="293"/>
      <c r="C384" s="294"/>
      <c r="D384" s="295"/>
      <c r="E384" s="295"/>
      <c r="F384" s="295"/>
      <c r="G384" s="295"/>
      <c r="H384" s="295"/>
      <c r="I384" s="295"/>
      <c r="J384" s="295"/>
      <c r="K384" s="295"/>
      <c r="L384" s="296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  <c r="X384" s="297"/>
      <c r="Y384" s="297"/>
      <c r="Z384" s="297"/>
      <c r="AA384" s="297"/>
      <c r="AB384" s="297"/>
      <c r="AC384" s="297"/>
    </row>
    <row r="385" spans="2:29" s="292" customFormat="1" ht="15">
      <c r="B385" s="293"/>
      <c r="C385" s="294"/>
      <c r="D385" s="295"/>
      <c r="E385" s="295"/>
      <c r="F385" s="295"/>
      <c r="G385" s="295"/>
      <c r="H385" s="295"/>
      <c r="I385" s="295"/>
      <c r="J385" s="295"/>
      <c r="K385" s="295"/>
      <c r="L385" s="296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  <c r="X385" s="297"/>
      <c r="Y385" s="297"/>
      <c r="Z385" s="297"/>
      <c r="AA385" s="297"/>
      <c r="AB385" s="297"/>
      <c r="AC385" s="297"/>
    </row>
    <row r="386" spans="2:29" s="292" customFormat="1" ht="15">
      <c r="B386" s="293"/>
      <c r="C386" s="294"/>
      <c r="D386" s="295"/>
      <c r="E386" s="295"/>
      <c r="F386" s="295"/>
      <c r="G386" s="295"/>
      <c r="H386" s="295"/>
      <c r="I386" s="295"/>
      <c r="J386" s="295"/>
      <c r="K386" s="295"/>
      <c r="L386" s="296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  <c r="X386" s="297"/>
      <c r="Y386" s="297"/>
      <c r="Z386" s="297"/>
      <c r="AA386" s="297"/>
      <c r="AB386" s="297"/>
      <c r="AC386" s="297"/>
    </row>
    <row r="387" spans="2:29" s="292" customFormat="1" ht="15">
      <c r="B387" s="293"/>
      <c r="C387" s="294"/>
      <c r="D387" s="295"/>
      <c r="E387" s="295"/>
      <c r="F387" s="295"/>
      <c r="G387" s="295"/>
      <c r="H387" s="295"/>
      <c r="I387" s="295"/>
      <c r="J387" s="295"/>
      <c r="K387" s="295"/>
      <c r="L387" s="296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  <c r="X387" s="297"/>
      <c r="Y387" s="297"/>
      <c r="Z387" s="297"/>
      <c r="AA387" s="297"/>
      <c r="AB387" s="297"/>
      <c r="AC387" s="297"/>
    </row>
    <row r="388" spans="2:29" s="292" customFormat="1" ht="15">
      <c r="B388" s="293"/>
      <c r="C388" s="294"/>
      <c r="D388" s="295"/>
      <c r="E388" s="295"/>
      <c r="F388" s="295"/>
      <c r="G388" s="295"/>
      <c r="H388" s="295"/>
      <c r="I388" s="295"/>
      <c r="J388" s="295"/>
      <c r="K388" s="295"/>
      <c r="L388" s="296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  <c r="X388" s="297"/>
      <c r="Y388" s="297"/>
      <c r="Z388" s="297"/>
      <c r="AA388" s="297"/>
      <c r="AB388" s="297"/>
      <c r="AC388" s="297"/>
    </row>
    <row r="389" spans="2:29" s="292" customFormat="1" ht="15">
      <c r="B389" s="293"/>
      <c r="C389" s="294"/>
      <c r="D389" s="295"/>
      <c r="E389" s="295"/>
      <c r="F389" s="295"/>
      <c r="G389" s="295"/>
      <c r="H389" s="295"/>
      <c r="I389" s="295"/>
      <c r="J389" s="295"/>
      <c r="K389" s="295"/>
      <c r="L389" s="296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  <c r="X389" s="297"/>
      <c r="Y389" s="297"/>
      <c r="Z389" s="297"/>
      <c r="AA389" s="297"/>
      <c r="AB389" s="297"/>
      <c r="AC389" s="297"/>
    </row>
    <row r="390" spans="2:29" s="292" customFormat="1" ht="15">
      <c r="B390" s="293"/>
      <c r="C390" s="294"/>
      <c r="D390" s="295"/>
      <c r="E390" s="295"/>
      <c r="F390" s="295"/>
      <c r="G390" s="295"/>
      <c r="H390" s="295"/>
      <c r="I390" s="295"/>
      <c r="J390" s="295"/>
      <c r="K390" s="295"/>
      <c r="L390" s="296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  <c r="X390" s="297"/>
      <c r="Y390" s="297"/>
      <c r="Z390" s="297"/>
      <c r="AA390" s="297"/>
      <c r="AB390" s="297"/>
      <c r="AC390" s="297"/>
    </row>
    <row r="391" spans="2:29" s="292" customFormat="1" ht="15">
      <c r="B391" s="293"/>
      <c r="C391" s="294"/>
      <c r="D391" s="295"/>
      <c r="E391" s="295"/>
      <c r="F391" s="295"/>
      <c r="G391" s="295"/>
      <c r="H391" s="295"/>
      <c r="I391" s="295"/>
      <c r="J391" s="295"/>
      <c r="K391" s="295"/>
      <c r="L391" s="296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  <c r="X391" s="297"/>
      <c r="Y391" s="297"/>
      <c r="Z391" s="297"/>
      <c r="AA391" s="297"/>
      <c r="AB391" s="297"/>
      <c r="AC391" s="297"/>
    </row>
    <row r="392" spans="2:29" s="292" customFormat="1" ht="15">
      <c r="B392" s="293"/>
      <c r="C392" s="294"/>
      <c r="D392" s="295"/>
      <c r="E392" s="295"/>
      <c r="F392" s="295"/>
      <c r="G392" s="295"/>
      <c r="H392" s="295"/>
      <c r="I392" s="295"/>
      <c r="J392" s="295"/>
      <c r="K392" s="295"/>
      <c r="L392" s="296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  <c r="X392" s="297"/>
      <c r="Y392" s="297"/>
      <c r="Z392" s="297"/>
      <c r="AA392" s="297"/>
      <c r="AB392" s="297"/>
      <c r="AC392" s="297"/>
    </row>
    <row r="393" spans="2:29" s="292" customFormat="1" ht="15">
      <c r="B393" s="293"/>
      <c r="C393" s="294"/>
      <c r="D393" s="295"/>
      <c r="E393" s="295"/>
      <c r="F393" s="295"/>
      <c r="G393" s="295"/>
      <c r="H393" s="295"/>
      <c r="I393" s="295"/>
      <c r="J393" s="295"/>
      <c r="K393" s="295"/>
      <c r="L393" s="296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  <c r="X393" s="297"/>
      <c r="Y393" s="297"/>
      <c r="Z393" s="297"/>
      <c r="AA393" s="297"/>
      <c r="AB393" s="297"/>
      <c r="AC393" s="297"/>
    </row>
    <row r="394" spans="2:29" s="292" customFormat="1" ht="15">
      <c r="B394" s="293"/>
      <c r="C394" s="294"/>
      <c r="D394" s="295"/>
      <c r="E394" s="295"/>
      <c r="F394" s="295"/>
      <c r="G394" s="295"/>
      <c r="H394" s="295"/>
      <c r="I394" s="295"/>
      <c r="J394" s="295"/>
      <c r="K394" s="295"/>
      <c r="L394" s="296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  <c r="X394" s="297"/>
      <c r="Y394" s="297"/>
      <c r="Z394" s="297"/>
      <c r="AA394" s="297"/>
      <c r="AB394" s="297"/>
      <c r="AC394" s="297"/>
    </row>
    <row r="395" spans="2:29" s="292" customFormat="1" ht="15">
      <c r="B395" s="293"/>
      <c r="C395" s="294"/>
      <c r="D395" s="295"/>
      <c r="E395" s="295"/>
      <c r="F395" s="295"/>
      <c r="G395" s="295"/>
      <c r="H395" s="295"/>
      <c r="I395" s="295"/>
      <c r="J395" s="295"/>
      <c r="K395" s="295"/>
      <c r="L395" s="296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  <c r="X395" s="297"/>
      <c r="Y395" s="297"/>
      <c r="Z395" s="297"/>
      <c r="AA395" s="297"/>
      <c r="AB395" s="297"/>
      <c r="AC395" s="297"/>
    </row>
    <row r="396" spans="2:29" s="292" customFormat="1" ht="15">
      <c r="B396" s="293"/>
      <c r="C396" s="294"/>
      <c r="D396" s="295"/>
      <c r="E396" s="295"/>
      <c r="F396" s="295"/>
      <c r="G396" s="295"/>
      <c r="H396" s="295"/>
      <c r="I396" s="295"/>
      <c r="J396" s="295"/>
      <c r="K396" s="295"/>
      <c r="L396" s="296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  <c r="X396" s="297"/>
      <c r="Y396" s="297"/>
      <c r="Z396" s="297"/>
      <c r="AA396" s="297"/>
      <c r="AB396" s="297"/>
      <c r="AC396" s="297"/>
    </row>
    <row r="397" spans="2:29" s="292" customFormat="1" ht="15">
      <c r="B397" s="293"/>
      <c r="C397" s="294"/>
      <c r="D397" s="295"/>
      <c r="E397" s="295"/>
      <c r="F397" s="295"/>
      <c r="G397" s="295"/>
      <c r="H397" s="295"/>
      <c r="I397" s="295"/>
      <c r="J397" s="295"/>
      <c r="K397" s="295"/>
      <c r="L397" s="296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  <c r="X397" s="297"/>
      <c r="Y397" s="297"/>
      <c r="Z397" s="297"/>
      <c r="AA397" s="297"/>
      <c r="AB397" s="297"/>
      <c r="AC397" s="297"/>
    </row>
    <row r="398" spans="2:29" s="292" customFormat="1" ht="15">
      <c r="B398" s="293"/>
      <c r="C398" s="294"/>
      <c r="D398" s="295"/>
      <c r="E398" s="295"/>
      <c r="F398" s="295"/>
      <c r="G398" s="295"/>
      <c r="H398" s="295"/>
      <c r="I398" s="295"/>
      <c r="J398" s="295"/>
      <c r="K398" s="295"/>
      <c r="L398" s="296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  <c r="X398" s="297"/>
      <c r="Y398" s="297"/>
      <c r="Z398" s="297"/>
      <c r="AA398" s="297"/>
      <c r="AB398" s="297"/>
      <c r="AC398" s="297"/>
    </row>
    <row r="399" spans="2:29" s="292" customFormat="1" ht="15">
      <c r="B399" s="293"/>
      <c r="C399" s="294"/>
      <c r="D399" s="295"/>
      <c r="E399" s="295"/>
      <c r="F399" s="295"/>
      <c r="G399" s="295"/>
      <c r="H399" s="295"/>
      <c r="I399" s="295"/>
      <c r="J399" s="295"/>
      <c r="K399" s="295"/>
      <c r="L399" s="296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  <c r="X399" s="297"/>
      <c r="Y399" s="297"/>
      <c r="Z399" s="297"/>
      <c r="AA399" s="297"/>
      <c r="AB399" s="297"/>
      <c r="AC399" s="297"/>
    </row>
    <row r="400" spans="2:29" s="292" customFormat="1" ht="15">
      <c r="B400" s="293"/>
      <c r="C400" s="294"/>
      <c r="D400" s="295"/>
      <c r="E400" s="295"/>
      <c r="F400" s="295"/>
      <c r="G400" s="295"/>
      <c r="H400" s="295"/>
      <c r="I400" s="295"/>
      <c r="J400" s="295"/>
      <c r="K400" s="295"/>
      <c r="L400" s="296"/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  <c r="X400" s="297"/>
      <c r="Y400" s="297"/>
      <c r="Z400" s="297"/>
      <c r="AA400" s="297"/>
      <c r="AB400" s="297"/>
      <c r="AC400" s="297"/>
    </row>
    <row r="401" spans="2:29" s="292" customFormat="1" ht="15">
      <c r="B401" s="293"/>
      <c r="C401" s="294"/>
      <c r="D401" s="295"/>
      <c r="E401" s="295"/>
      <c r="F401" s="295"/>
      <c r="G401" s="295"/>
      <c r="H401" s="295"/>
      <c r="I401" s="295"/>
      <c r="J401" s="295"/>
      <c r="K401" s="295"/>
      <c r="L401" s="296"/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  <c r="X401" s="297"/>
      <c r="Y401" s="297"/>
      <c r="Z401" s="297"/>
      <c r="AA401" s="297"/>
      <c r="AB401" s="297"/>
      <c r="AC401" s="297"/>
    </row>
    <row r="402" spans="2:29" s="292" customFormat="1" ht="15">
      <c r="B402" s="293"/>
      <c r="C402" s="294"/>
      <c r="D402" s="295"/>
      <c r="E402" s="295"/>
      <c r="F402" s="295"/>
      <c r="G402" s="295"/>
      <c r="H402" s="295"/>
      <c r="I402" s="295"/>
      <c r="J402" s="295"/>
      <c r="K402" s="295"/>
      <c r="L402" s="296"/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  <c r="X402" s="297"/>
      <c r="Y402" s="297"/>
      <c r="Z402" s="297"/>
      <c r="AA402" s="297"/>
      <c r="AB402" s="297"/>
      <c r="AC402" s="297"/>
    </row>
    <row r="403" spans="2:29" s="292" customFormat="1" ht="15">
      <c r="B403" s="293"/>
      <c r="C403" s="294"/>
      <c r="D403" s="295"/>
      <c r="E403" s="295"/>
      <c r="F403" s="295"/>
      <c r="G403" s="295"/>
      <c r="H403" s="295"/>
      <c r="I403" s="295"/>
      <c r="J403" s="295"/>
      <c r="K403" s="295"/>
      <c r="L403" s="296"/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  <c r="X403" s="297"/>
      <c r="Y403" s="297"/>
      <c r="Z403" s="297"/>
      <c r="AA403" s="297"/>
      <c r="AB403" s="297"/>
      <c r="AC403" s="297"/>
    </row>
    <row r="404" spans="2:29" s="292" customFormat="1" ht="15">
      <c r="B404" s="293"/>
      <c r="C404" s="294"/>
      <c r="D404" s="295"/>
      <c r="E404" s="295"/>
      <c r="F404" s="295"/>
      <c r="G404" s="295"/>
      <c r="H404" s="295"/>
      <c r="I404" s="295"/>
      <c r="J404" s="295"/>
      <c r="K404" s="295"/>
      <c r="L404" s="296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  <c r="X404" s="297"/>
      <c r="Y404" s="297"/>
      <c r="Z404" s="297"/>
      <c r="AA404" s="297"/>
      <c r="AB404" s="297"/>
      <c r="AC404" s="297"/>
    </row>
    <row r="405" spans="2:29" s="292" customFormat="1" ht="15">
      <c r="B405" s="293"/>
      <c r="C405" s="294"/>
      <c r="D405" s="295"/>
      <c r="E405" s="295"/>
      <c r="F405" s="295"/>
      <c r="G405" s="295"/>
      <c r="H405" s="295"/>
      <c r="I405" s="295"/>
      <c r="J405" s="295"/>
      <c r="K405" s="295"/>
      <c r="L405" s="296"/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  <c r="X405" s="297"/>
      <c r="Y405" s="297"/>
      <c r="Z405" s="297"/>
      <c r="AA405" s="297"/>
      <c r="AB405" s="297"/>
      <c r="AC405" s="297"/>
    </row>
    <row r="406" spans="2:29" s="292" customFormat="1" ht="15">
      <c r="B406" s="293"/>
      <c r="C406" s="294"/>
      <c r="D406" s="295"/>
      <c r="E406" s="295"/>
      <c r="F406" s="295"/>
      <c r="G406" s="295"/>
      <c r="H406" s="295"/>
      <c r="I406" s="295"/>
      <c r="J406" s="295"/>
      <c r="K406" s="295"/>
      <c r="L406" s="296"/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  <c r="X406" s="297"/>
      <c r="Y406" s="297"/>
      <c r="Z406" s="297"/>
      <c r="AA406" s="297"/>
      <c r="AB406" s="297"/>
      <c r="AC406" s="297"/>
    </row>
    <row r="407" spans="2:29" s="292" customFormat="1" ht="15">
      <c r="B407" s="293"/>
      <c r="C407" s="294"/>
      <c r="D407" s="295"/>
      <c r="E407" s="295"/>
      <c r="F407" s="295"/>
      <c r="G407" s="295"/>
      <c r="H407" s="295"/>
      <c r="I407" s="295"/>
      <c r="J407" s="295"/>
      <c r="K407" s="295"/>
      <c r="L407" s="296"/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  <c r="X407" s="297"/>
      <c r="Y407" s="297"/>
      <c r="Z407" s="297"/>
      <c r="AA407" s="297"/>
      <c r="AB407" s="297"/>
      <c r="AC407" s="297"/>
    </row>
    <row r="408" spans="2:29" s="292" customFormat="1" ht="15">
      <c r="B408" s="293"/>
      <c r="C408" s="294"/>
      <c r="D408" s="295"/>
      <c r="E408" s="295"/>
      <c r="F408" s="295"/>
      <c r="G408" s="295"/>
      <c r="H408" s="295"/>
      <c r="I408" s="295"/>
      <c r="J408" s="295"/>
      <c r="K408" s="295"/>
      <c r="L408" s="296"/>
      <c r="M408" s="297"/>
      <c r="N408" s="297"/>
      <c r="O408" s="297"/>
      <c r="P408" s="297"/>
      <c r="Q408" s="297"/>
      <c r="R408" s="297"/>
      <c r="S408" s="297"/>
      <c r="T408" s="297"/>
      <c r="U408" s="297"/>
      <c r="V408" s="297"/>
      <c r="W408" s="297"/>
      <c r="X408" s="297"/>
      <c r="Y408" s="297"/>
      <c r="Z408" s="297"/>
      <c r="AA408" s="297"/>
      <c r="AB408" s="297"/>
      <c r="AC408" s="297"/>
    </row>
    <row r="409" spans="2:29" s="292" customFormat="1" ht="15">
      <c r="B409" s="293"/>
      <c r="C409" s="294"/>
      <c r="D409" s="295"/>
      <c r="E409" s="295"/>
      <c r="F409" s="295"/>
      <c r="G409" s="295"/>
      <c r="H409" s="295"/>
      <c r="I409" s="295"/>
      <c r="J409" s="295"/>
      <c r="K409" s="295"/>
      <c r="L409" s="296"/>
      <c r="M409" s="297"/>
      <c r="N409" s="297"/>
      <c r="O409" s="297"/>
      <c r="P409" s="297"/>
      <c r="Q409" s="297"/>
      <c r="R409" s="297"/>
      <c r="S409" s="297"/>
      <c r="T409" s="297"/>
      <c r="U409" s="297"/>
      <c r="V409" s="297"/>
      <c r="W409" s="297"/>
      <c r="X409" s="297"/>
      <c r="Y409" s="297"/>
      <c r="Z409" s="297"/>
      <c r="AA409" s="297"/>
      <c r="AB409" s="297"/>
      <c r="AC409" s="297"/>
    </row>
    <row r="410" spans="2:29" s="292" customFormat="1" ht="15">
      <c r="B410" s="293"/>
      <c r="C410" s="294"/>
      <c r="D410" s="295"/>
      <c r="E410" s="295"/>
      <c r="F410" s="295"/>
      <c r="G410" s="295"/>
      <c r="H410" s="295"/>
      <c r="I410" s="295"/>
      <c r="J410" s="295"/>
      <c r="K410" s="295"/>
      <c r="L410" s="296"/>
      <c r="M410" s="297"/>
      <c r="N410" s="297"/>
      <c r="O410" s="297"/>
      <c r="P410" s="297"/>
      <c r="Q410" s="297"/>
      <c r="R410" s="297"/>
      <c r="S410" s="297"/>
      <c r="T410" s="297"/>
      <c r="U410" s="297"/>
      <c r="V410" s="297"/>
      <c r="W410" s="297"/>
      <c r="X410" s="297"/>
      <c r="Y410" s="297"/>
      <c r="Z410" s="297"/>
      <c r="AA410" s="297"/>
      <c r="AB410" s="297"/>
      <c r="AC410" s="297"/>
    </row>
    <row r="411" spans="2:29" s="292" customFormat="1" ht="15">
      <c r="B411" s="293"/>
      <c r="C411" s="294"/>
      <c r="D411" s="295"/>
      <c r="E411" s="295"/>
      <c r="F411" s="295"/>
      <c r="G411" s="295"/>
      <c r="H411" s="295"/>
      <c r="I411" s="295"/>
      <c r="J411" s="295"/>
      <c r="K411" s="295"/>
      <c r="L411" s="296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  <c r="X411" s="297"/>
      <c r="Y411" s="297"/>
      <c r="Z411" s="297"/>
      <c r="AA411" s="297"/>
      <c r="AB411" s="297"/>
      <c r="AC411" s="297"/>
    </row>
    <row r="412" spans="2:29" s="292" customFormat="1" ht="15">
      <c r="B412" s="293"/>
      <c r="C412" s="294"/>
      <c r="D412" s="295"/>
      <c r="E412" s="295"/>
      <c r="F412" s="295"/>
      <c r="G412" s="295"/>
      <c r="H412" s="295"/>
      <c r="I412" s="295"/>
      <c r="J412" s="295"/>
      <c r="K412" s="295"/>
      <c r="L412" s="296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  <c r="X412" s="297"/>
      <c r="Y412" s="297"/>
      <c r="Z412" s="297"/>
      <c r="AA412" s="297"/>
      <c r="AB412" s="297"/>
      <c r="AC412" s="297"/>
    </row>
    <row r="413" spans="2:29" s="292" customFormat="1" ht="15">
      <c r="B413" s="293"/>
      <c r="C413" s="294"/>
      <c r="D413" s="295"/>
      <c r="E413" s="295"/>
      <c r="F413" s="295"/>
      <c r="G413" s="295"/>
      <c r="H413" s="295"/>
      <c r="I413" s="295"/>
      <c r="J413" s="295"/>
      <c r="K413" s="295"/>
      <c r="L413" s="296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  <c r="X413" s="297"/>
      <c r="Y413" s="297"/>
      <c r="Z413" s="297"/>
      <c r="AA413" s="297"/>
      <c r="AB413" s="297"/>
      <c r="AC413" s="297"/>
    </row>
    <row r="414" spans="2:29" s="292" customFormat="1" ht="15">
      <c r="B414" s="293"/>
      <c r="C414" s="294"/>
      <c r="D414" s="295"/>
      <c r="E414" s="295"/>
      <c r="F414" s="295"/>
      <c r="G414" s="295"/>
      <c r="H414" s="295"/>
      <c r="I414" s="295"/>
      <c r="J414" s="295"/>
      <c r="K414" s="295"/>
      <c r="L414" s="296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  <c r="X414" s="297"/>
      <c r="Y414" s="297"/>
      <c r="Z414" s="297"/>
      <c r="AA414" s="297"/>
      <c r="AB414" s="297"/>
      <c r="AC414" s="297"/>
    </row>
    <row r="415" spans="2:29" s="292" customFormat="1" ht="15">
      <c r="B415" s="293"/>
      <c r="C415" s="294"/>
      <c r="D415" s="295"/>
      <c r="E415" s="295"/>
      <c r="F415" s="295"/>
      <c r="G415" s="295"/>
      <c r="H415" s="295"/>
      <c r="I415" s="295"/>
      <c r="J415" s="295"/>
      <c r="K415" s="295"/>
      <c r="L415" s="296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  <c r="X415" s="297"/>
      <c r="Y415" s="297"/>
      <c r="Z415" s="297"/>
      <c r="AA415" s="297"/>
      <c r="AB415" s="297"/>
      <c r="AC415" s="297"/>
    </row>
    <row r="416" spans="2:29" s="292" customFormat="1" ht="15">
      <c r="B416" s="293"/>
      <c r="C416" s="294"/>
      <c r="D416" s="295"/>
      <c r="E416" s="295"/>
      <c r="F416" s="295"/>
      <c r="G416" s="295"/>
      <c r="H416" s="295"/>
      <c r="I416" s="295"/>
      <c r="J416" s="295"/>
      <c r="K416" s="295"/>
      <c r="L416" s="296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  <c r="X416" s="297"/>
      <c r="Y416" s="297"/>
      <c r="Z416" s="297"/>
      <c r="AA416" s="297"/>
      <c r="AB416" s="297"/>
      <c r="AC416" s="297"/>
    </row>
    <row r="417" spans="2:29" s="292" customFormat="1" ht="15">
      <c r="B417" s="293"/>
      <c r="C417" s="294"/>
      <c r="D417" s="295"/>
      <c r="E417" s="295"/>
      <c r="F417" s="295"/>
      <c r="G417" s="295"/>
      <c r="H417" s="295"/>
      <c r="I417" s="295"/>
      <c r="J417" s="295"/>
      <c r="K417" s="295"/>
      <c r="L417" s="296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  <c r="X417" s="297"/>
      <c r="Y417" s="297"/>
      <c r="Z417" s="297"/>
      <c r="AA417" s="297"/>
      <c r="AB417" s="297"/>
      <c r="AC417" s="297"/>
    </row>
    <row r="418" spans="2:29" s="292" customFormat="1" ht="15">
      <c r="B418" s="293"/>
      <c r="C418" s="294"/>
      <c r="D418" s="295"/>
      <c r="E418" s="295"/>
      <c r="F418" s="295"/>
      <c r="G418" s="295"/>
      <c r="H418" s="295"/>
      <c r="I418" s="295"/>
      <c r="J418" s="295"/>
      <c r="K418" s="295"/>
      <c r="L418" s="296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  <c r="X418" s="297"/>
      <c r="Y418" s="297"/>
      <c r="Z418" s="297"/>
      <c r="AA418" s="297"/>
      <c r="AB418" s="297"/>
      <c r="AC418" s="297"/>
    </row>
    <row r="419" spans="2:29" s="292" customFormat="1" ht="15">
      <c r="B419" s="293"/>
      <c r="C419" s="294"/>
      <c r="D419" s="295"/>
      <c r="E419" s="295"/>
      <c r="F419" s="295"/>
      <c r="G419" s="295"/>
      <c r="H419" s="295"/>
      <c r="I419" s="295"/>
      <c r="J419" s="295"/>
      <c r="K419" s="295"/>
      <c r="L419" s="296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  <c r="X419" s="297"/>
      <c r="Y419" s="297"/>
      <c r="Z419" s="297"/>
      <c r="AA419" s="297"/>
      <c r="AB419" s="297"/>
      <c r="AC419" s="297"/>
    </row>
    <row r="420" spans="2:29" s="292" customFormat="1" ht="15">
      <c r="B420" s="293"/>
      <c r="C420" s="294"/>
      <c r="D420" s="295"/>
      <c r="E420" s="295"/>
      <c r="F420" s="295"/>
      <c r="G420" s="295"/>
      <c r="H420" s="295"/>
      <c r="I420" s="295"/>
      <c r="J420" s="295"/>
      <c r="K420" s="295"/>
      <c r="L420" s="296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  <c r="X420" s="297"/>
      <c r="Y420" s="297"/>
      <c r="Z420" s="297"/>
      <c r="AA420" s="297"/>
      <c r="AB420" s="297"/>
      <c r="AC420" s="297"/>
    </row>
    <row r="421" spans="2:29" s="292" customFormat="1" ht="15">
      <c r="B421" s="293"/>
      <c r="C421" s="294"/>
      <c r="D421" s="295"/>
      <c r="E421" s="295"/>
      <c r="F421" s="295"/>
      <c r="G421" s="295"/>
      <c r="H421" s="295"/>
      <c r="I421" s="295"/>
      <c r="J421" s="295"/>
      <c r="K421" s="295"/>
      <c r="L421" s="296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  <c r="X421" s="297"/>
      <c r="Y421" s="297"/>
      <c r="Z421" s="297"/>
      <c r="AA421" s="297"/>
      <c r="AB421" s="297"/>
      <c r="AC421" s="297"/>
    </row>
    <row r="422" spans="2:29" s="292" customFormat="1" ht="15">
      <c r="B422" s="293"/>
      <c r="C422" s="294"/>
      <c r="D422" s="295"/>
      <c r="E422" s="295"/>
      <c r="F422" s="295"/>
      <c r="G422" s="295"/>
      <c r="H422" s="295"/>
      <c r="I422" s="295"/>
      <c r="J422" s="295"/>
      <c r="K422" s="295"/>
      <c r="L422" s="296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  <c r="X422" s="297"/>
      <c r="Y422" s="297"/>
      <c r="Z422" s="297"/>
      <c r="AA422" s="297"/>
      <c r="AB422" s="297"/>
      <c r="AC422" s="297"/>
    </row>
    <row r="423" spans="2:29" s="292" customFormat="1" ht="15">
      <c r="B423" s="293"/>
      <c r="C423" s="294"/>
      <c r="D423" s="295"/>
      <c r="E423" s="295"/>
      <c r="F423" s="295"/>
      <c r="G423" s="295"/>
      <c r="H423" s="295"/>
      <c r="I423" s="295"/>
      <c r="J423" s="295"/>
      <c r="K423" s="295"/>
      <c r="L423" s="296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  <c r="X423" s="297"/>
      <c r="Y423" s="297"/>
      <c r="Z423" s="297"/>
      <c r="AA423" s="297"/>
      <c r="AB423" s="297"/>
      <c r="AC423" s="297"/>
    </row>
    <row r="424" spans="2:29" s="292" customFormat="1" ht="15">
      <c r="B424" s="293"/>
      <c r="C424" s="294"/>
      <c r="D424" s="295"/>
      <c r="E424" s="295"/>
      <c r="F424" s="295"/>
      <c r="G424" s="295"/>
      <c r="H424" s="295"/>
      <c r="I424" s="295"/>
      <c r="J424" s="295"/>
      <c r="K424" s="295"/>
      <c r="L424" s="296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  <c r="X424" s="297"/>
      <c r="Y424" s="297"/>
      <c r="Z424" s="297"/>
      <c r="AA424" s="297"/>
      <c r="AB424" s="297"/>
      <c r="AC424" s="297"/>
    </row>
    <row r="425" spans="2:29" s="292" customFormat="1" ht="15">
      <c r="B425" s="293"/>
      <c r="C425" s="294"/>
      <c r="D425" s="295"/>
      <c r="E425" s="295"/>
      <c r="F425" s="295"/>
      <c r="G425" s="295"/>
      <c r="H425" s="295"/>
      <c r="I425" s="295"/>
      <c r="J425" s="295"/>
      <c r="K425" s="295"/>
      <c r="L425" s="296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  <c r="X425" s="297"/>
      <c r="Y425" s="297"/>
      <c r="Z425" s="297"/>
      <c r="AA425" s="297"/>
      <c r="AB425" s="297"/>
      <c r="AC425" s="297"/>
    </row>
    <row r="426" spans="2:29" s="292" customFormat="1" ht="15">
      <c r="B426" s="293"/>
      <c r="C426" s="294"/>
      <c r="D426" s="295"/>
      <c r="E426" s="295"/>
      <c r="F426" s="295"/>
      <c r="G426" s="295"/>
      <c r="H426" s="295"/>
      <c r="I426" s="295"/>
      <c r="J426" s="295"/>
      <c r="K426" s="295"/>
      <c r="L426" s="296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  <c r="X426" s="297"/>
      <c r="Y426" s="297"/>
      <c r="Z426" s="297"/>
      <c r="AA426" s="297"/>
      <c r="AB426" s="297"/>
      <c r="AC426" s="297"/>
    </row>
    <row r="427" spans="2:29" s="292" customFormat="1" ht="15">
      <c r="B427" s="293"/>
      <c r="C427" s="294"/>
      <c r="D427" s="295"/>
      <c r="E427" s="295"/>
      <c r="F427" s="295"/>
      <c r="G427" s="295"/>
      <c r="H427" s="295"/>
      <c r="I427" s="295"/>
      <c r="J427" s="295"/>
      <c r="K427" s="295"/>
      <c r="L427" s="296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  <c r="X427" s="297"/>
      <c r="Y427" s="297"/>
      <c r="Z427" s="297"/>
      <c r="AA427" s="297"/>
      <c r="AB427" s="297"/>
      <c r="AC427" s="297"/>
    </row>
    <row r="428" spans="2:29" s="292" customFormat="1" ht="15">
      <c r="B428" s="293"/>
      <c r="C428" s="294"/>
      <c r="D428" s="295"/>
      <c r="E428" s="295"/>
      <c r="F428" s="295"/>
      <c r="G428" s="295"/>
      <c r="H428" s="295"/>
      <c r="I428" s="295"/>
      <c r="J428" s="295"/>
      <c r="K428" s="295"/>
      <c r="L428" s="296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  <c r="X428" s="297"/>
      <c r="Y428" s="297"/>
      <c r="Z428" s="297"/>
      <c r="AA428" s="297"/>
      <c r="AB428" s="297"/>
      <c r="AC428" s="297"/>
    </row>
    <row r="429" spans="2:29" s="292" customFormat="1" ht="15">
      <c r="B429" s="293"/>
      <c r="C429" s="294"/>
      <c r="D429" s="295"/>
      <c r="E429" s="295"/>
      <c r="F429" s="295"/>
      <c r="G429" s="295"/>
      <c r="H429" s="295"/>
      <c r="I429" s="295"/>
      <c r="J429" s="295"/>
      <c r="K429" s="295"/>
      <c r="L429" s="296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  <c r="X429" s="297"/>
      <c r="Y429" s="297"/>
      <c r="Z429" s="297"/>
      <c r="AA429" s="297"/>
      <c r="AB429" s="297"/>
      <c r="AC429" s="297"/>
    </row>
    <row r="430" spans="2:29" s="292" customFormat="1" ht="15">
      <c r="B430" s="293"/>
      <c r="C430" s="294"/>
      <c r="D430" s="295"/>
      <c r="E430" s="295"/>
      <c r="F430" s="295"/>
      <c r="G430" s="295"/>
      <c r="H430" s="295"/>
      <c r="I430" s="295"/>
      <c r="J430" s="295"/>
      <c r="K430" s="295"/>
      <c r="L430" s="296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  <c r="X430" s="297"/>
      <c r="Y430" s="297"/>
      <c r="Z430" s="297"/>
      <c r="AA430" s="297"/>
      <c r="AB430" s="297"/>
      <c r="AC430" s="297"/>
    </row>
    <row r="431" spans="2:29" s="292" customFormat="1" ht="15">
      <c r="B431" s="293"/>
      <c r="C431" s="294"/>
      <c r="D431" s="295"/>
      <c r="E431" s="295"/>
      <c r="F431" s="295"/>
      <c r="G431" s="295"/>
      <c r="H431" s="295"/>
      <c r="I431" s="295"/>
      <c r="J431" s="295"/>
      <c r="K431" s="295"/>
      <c r="L431" s="296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  <c r="X431" s="297"/>
      <c r="Y431" s="297"/>
      <c r="Z431" s="297"/>
      <c r="AA431" s="297"/>
      <c r="AB431" s="297"/>
      <c r="AC431" s="297"/>
    </row>
    <row r="432" spans="2:29" s="292" customFormat="1" ht="15">
      <c r="B432" s="293"/>
      <c r="C432" s="294"/>
      <c r="D432" s="295"/>
      <c r="E432" s="295"/>
      <c r="F432" s="295"/>
      <c r="G432" s="295"/>
      <c r="H432" s="295"/>
      <c r="I432" s="295"/>
      <c r="J432" s="295"/>
      <c r="K432" s="295"/>
      <c r="L432" s="296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  <c r="X432" s="297"/>
      <c r="Y432" s="297"/>
      <c r="Z432" s="297"/>
      <c r="AA432" s="297"/>
      <c r="AB432" s="297"/>
      <c r="AC432" s="297"/>
    </row>
    <row r="433" spans="2:29" s="292" customFormat="1" ht="15">
      <c r="B433" s="293"/>
      <c r="C433" s="294"/>
      <c r="D433" s="295"/>
      <c r="E433" s="295"/>
      <c r="F433" s="295"/>
      <c r="G433" s="295"/>
      <c r="H433" s="295"/>
      <c r="I433" s="295"/>
      <c r="J433" s="295"/>
      <c r="K433" s="295"/>
      <c r="L433" s="296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  <c r="X433" s="297"/>
      <c r="Y433" s="297"/>
      <c r="Z433" s="297"/>
      <c r="AA433" s="297"/>
      <c r="AB433" s="297"/>
      <c r="AC433" s="297"/>
    </row>
    <row r="434" spans="2:29" s="292" customFormat="1" ht="15">
      <c r="B434" s="293"/>
      <c r="C434" s="294"/>
      <c r="D434" s="295"/>
      <c r="E434" s="295"/>
      <c r="F434" s="295"/>
      <c r="G434" s="295"/>
      <c r="H434" s="295"/>
      <c r="I434" s="295"/>
      <c r="J434" s="295"/>
      <c r="K434" s="295"/>
      <c r="L434" s="296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  <c r="X434" s="297"/>
      <c r="Y434" s="297"/>
      <c r="Z434" s="297"/>
      <c r="AA434" s="297"/>
      <c r="AB434" s="297"/>
      <c r="AC434" s="297"/>
    </row>
    <row r="435" spans="2:29" s="292" customFormat="1" ht="15">
      <c r="B435" s="293"/>
      <c r="C435" s="294"/>
      <c r="D435" s="295"/>
      <c r="E435" s="295"/>
      <c r="F435" s="295"/>
      <c r="G435" s="295"/>
      <c r="H435" s="295"/>
      <c r="I435" s="295"/>
      <c r="J435" s="295"/>
      <c r="K435" s="295"/>
      <c r="L435" s="296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  <c r="X435" s="297"/>
      <c r="Y435" s="297"/>
      <c r="Z435" s="297"/>
      <c r="AA435" s="297"/>
      <c r="AB435" s="297"/>
      <c r="AC435" s="297"/>
    </row>
    <row r="436" spans="2:29" s="292" customFormat="1" ht="15">
      <c r="B436" s="293"/>
      <c r="C436" s="294"/>
      <c r="D436" s="295"/>
      <c r="E436" s="295"/>
      <c r="F436" s="295"/>
      <c r="G436" s="295"/>
      <c r="H436" s="295"/>
      <c r="I436" s="295"/>
      <c r="J436" s="295"/>
      <c r="K436" s="295"/>
      <c r="L436" s="296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  <c r="X436" s="297"/>
      <c r="Y436" s="297"/>
      <c r="Z436" s="297"/>
      <c r="AA436" s="297"/>
      <c r="AB436" s="297"/>
      <c r="AC436" s="297"/>
    </row>
    <row r="437" spans="2:29" s="292" customFormat="1" ht="15">
      <c r="B437" s="293"/>
      <c r="C437" s="294"/>
      <c r="D437" s="295"/>
      <c r="E437" s="295"/>
      <c r="F437" s="295"/>
      <c r="G437" s="295"/>
      <c r="H437" s="295"/>
      <c r="I437" s="295"/>
      <c r="J437" s="295"/>
      <c r="K437" s="295"/>
      <c r="L437" s="296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  <c r="X437" s="297"/>
      <c r="Y437" s="297"/>
      <c r="Z437" s="297"/>
      <c r="AA437" s="297"/>
      <c r="AB437" s="297"/>
      <c r="AC437" s="297"/>
    </row>
    <row r="438" spans="2:29" s="292" customFormat="1" ht="15">
      <c r="B438" s="293"/>
      <c r="C438" s="294"/>
      <c r="D438" s="295"/>
      <c r="E438" s="295"/>
      <c r="F438" s="295"/>
      <c r="G438" s="295"/>
      <c r="H438" s="295"/>
      <c r="I438" s="295"/>
      <c r="J438" s="295"/>
      <c r="K438" s="295"/>
      <c r="L438" s="296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  <c r="X438" s="297"/>
      <c r="Y438" s="297"/>
      <c r="Z438" s="297"/>
      <c r="AA438" s="297"/>
      <c r="AB438" s="297"/>
      <c r="AC438" s="297"/>
    </row>
    <row r="439" spans="2:29" s="292" customFormat="1" ht="15">
      <c r="B439" s="293"/>
      <c r="C439" s="294"/>
      <c r="D439" s="295"/>
      <c r="E439" s="295"/>
      <c r="F439" s="295"/>
      <c r="G439" s="295"/>
      <c r="H439" s="295"/>
      <c r="I439" s="295"/>
      <c r="J439" s="295"/>
      <c r="K439" s="295"/>
      <c r="L439" s="296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  <c r="X439" s="297"/>
      <c r="Y439" s="297"/>
      <c r="Z439" s="297"/>
      <c r="AA439" s="297"/>
      <c r="AB439" s="297"/>
      <c r="AC439" s="297"/>
    </row>
    <row r="440" spans="2:29" s="292" customFormat="1" ht="15">
      <c r="B440" s="293"/>
      <c r="C440" s="294"/>
      <c r="D440" s="295"/>
      <c r="E440" s="295"/>
      <c r="F440" s="295"/>
      <c r="G440" s="295"/>
      <c r="H440" s="295"/>
      <c r="I440" s="295"/>
      <c r="J440" s="295"/>
      <c r="K440" s="295"/>
      <c r="L440" s="296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  <c r="X440" s="297"/>
      <c r="Y440" s="297"/>
      <c r="Z440" s="297"/>
      <c r="AA440" s="297"/>
      <c r="AB440" s="297"/>
      <c r="AC440" s="297"/>
    </row>
    <row r="441" spans="2:29" s="292" customFormat="1" ht="15">
      <c r="B441" s="293"/>
      <c r="C441" s="294"/>
      <c r="D441" s="295"/>
      <c r="E441" s="295"/>
      <c r="F441" s="295"/>
      <c r="G441" s="295"/>
      <c r="H441" s="295"/>
      <c r="I441" s="295"/>
      <c r="J441" s="295"/>
      <c r="K441" s="295"/>
      <c r="L441" s="296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  <c r="X441" s="297"/>
      <c r="Y441" s="297"/>
      <c r="Z441" s="297"/>
      <c r="AA441" s="297"/>
      <c r="AB441" s="297"/>
      <c r="AC441" s="297"/>
    </row>
    <row r="442" spans="2:29" s="292" customFormat="1" ht="15">
      <c r="B442" s="293"/>
      <c r="C442" s="294"/>
      <c r="D442" s="295"/>
      <c r="E442" s="295"/>
      <c r="F442" s="295"/>
      <c r="G442" s="295"/>
      <c r="H442" s="295"/>
      <c r="I442" s="295"/>
      <c r="J442" s="295"/>
      <c r="K442" s="295"/>
      <c r="L442" s="296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  <c r="X442" s="297"/>
      <c r="Y442" s="297"/>
      <c r="Z442" s="297"/>
      <c r="AA442" s="297"/>
      <c r="AB442" s="297"/>
      <c r="AC442" s="297"/>
    </row>
    <row r="443" spans="2:29" s="292" customFormat="1" ht="15">
      <c r="B443" s="293"/>
      <c r="C443" s="294"/>
      <c r="D443" s="295"/>
      <c r="E443" s="295"/>
      <c r="F443" s="295"/>
      <c r="G443" s="295"/>
      <c r="H443" s="295"/>
      <c r="I443" s="295"/>
      <c r="J443" s="295"/>
      <c r="K443" s="295"/>
      <c r="L443" s="296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  <c r="X443" s="297"/>
      <c r="Y443" s="297"/>
      <c r="Z443" s="297"/>
      <c r="AA443" s="297"/>
      <c r="AB443" s="297"/>
      <c r="AC443" s="297"/>
    </row>
    <row r="444" spans="2:29" s="292" customFormat="1" ht="15">
      <c r="B444" s="293"/>
      <c r="C444" s="294"/>
      <c r="D444" s="295"/>
      <c r="E444" s="295"/>
      <c r="F444" s="295"/>
      <c r="G444" s="295"/>
      <c r="H444" s="295"/>
      <c r="I444" s="295"/>
      <c r="J444" s="295"/>
      <c r="K444" s="295"/>
      <c r="L444" s="296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  <c r="X444" s="297"/>
      <c r="Y444" s="297"/>
      <c r="Z444" s="297"/>
      <c r="AA444" s="297"/>
      <c r="AB444" s="297"/>
      <c r="AC444" s="297"/>
    </row>
    <row r="445" spans="2:29" s="292" customFormat="1" ht="15">
      <c r="B445" s="293"/>
      <c r="C445" s="294"/>
      <c r="D445" s="295"/>
      <c r="E445" s="295"/>
      <c r="F445" s="295"/>
      <c r="G445" s="295"/>
      <c r="H445" s="295"/>
      <c r="I445" s="295"/>
      <c r="J445" s="295"/>
      <c r="K445" s="295"/>
      <c r="L445" s="296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  <c r="X445" s="297"/>
      <c r="Y445" s="297"/>
      <c r="Z445" s="297"/>
      <c r="AA445" s="297"/>
      <c r="AB445" s="297"/>
      <c r="AC445" s="297"/>
    </row>
    <row r="446" spans="2:29" s="292" customFormat="1" ht="15">
      <c r="B446" s="293"/>
      <c r="C446" s="294"/>
      <c r="D446" s="295"/>
      <c r="E446" s="295"/>
      <c r="F446" s="295"/>
      <c r="G446" s="295"/>
      <c r="H446" s="295"/>
      <c r="I446" s="295"/>
      <c r="J446" s="295"/>
      <c r="K446" s="295"/>
      <c r="L446" s="296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  <c r="X446" s="297"/>
      <c r="Y446" s="297"/>
      <c r="Z446" s="297"/>
      <c r="AA446" s="297"/>
      <c r="AB446" s="297"/>
      <c r="AC446" s="297"/>
    </row>
    <row r="447" spans="2:29" s="292" customFormat="1" ht="15">
      <c r="B447" s="293"/>
      <c r="C447" s="294"/>
      <c r="D447" s="295"/>
      <c r="E447" s="295"/>
      <c r="F447" s="295"/>
      <c r="G447" s="295"/>
      <c r="H447" s="295"/>
      <c r="I447" s="295"/>
      <c r="J447" s="295"/>
      <c r="K447" s="295"/>
      <c r="L447" s="296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  <c r="X447" s="297"/>
      <c r="Y447" s="297"/>
      <c r="Z447" s="297"/>
      <c r="AA447" s="297"/>
      <c r="AB447" s="297"/>
      <c r="AC447" s="297"/>
    </row>
    <row r="448" spans="2:29" s="292" customFormat="1" ht="15">
      <c r="B448" s="293"/>
      <c r="C448" s="294"/>
      <c r="D448" s="295"/>
      <c r="E448" s="295"/>
      <c r="F448" s="295"/>
      <c r="G448" s="295"/>
      <c r="H448" s="295"/>
      <c r="I448" s="295"/>
      <c r="J448" s="295"/>
      <c r="K448" s="295"/>
      <c r="L448" s="296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  <c r="X448" s="297"/>
      <c r="Y448" s="297"/>
      <c r="Z448" s="297"/>
      <c r="AA448" s="297"/>
      <c r="AB448" s="297"/>
      <c r="AC448" s="297"/>
    </row>
    <row r="449" spans="2:29" s="292" customFormat="1" ht="15">
      <c r="B449" s="293"/>
      <c r="C449" s="294"/>
      <c r="D449" s="295"/>
      <c r="E449" s="295"/>
      <c r="F449" s="295"/>
      <c r="G449" s="295"/>
      <c r="H449" s="295"/>
      <c r="I449" s="295"/>
      <c r="J449" s="295"/>
      <c r="K449" s="295"/>
      <c r="L449" s="296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  <c r="X449" s="297"/>
      <c r="Y449" s="297"/>
      <c r="Z449" s="297"/>
      <c r="AA449" s="297"/>
      <c r="AB449" s="297"/>
      <c r="AC449" s="297"/>
    </row>
    <row r="450" spans="2:29" s="292" customFormat="1" ht="15">
      <c r="B450" s="293"/>
      <c r="C450" s="294"/>
      <c r="D450" s="295"/>
      <c r="E450" s="295"/>
      <c r="F450" s="295"/>
      <c r="G450" s="295"/>
      <c r="H450" s="295"/>
      <c r="I450" s="295"/>
      <c r="J450" s="295"/>
      <c r="K450" s="295"/>
      <c r="L450" s="296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  <c r="X450" s="297"/>
      <c r="Y450" s="297"/>
      <c r="Z450" s="297"/>
      <c r="AA450" s="297"/>
      <c r="AB450" s="297"/>
      <c r="AC450" s="297"/>
    </row>
    <row r="451" spans="2:29" s="292" customFormat="1" ht="15">
      <c r="B451" s="293"/>
      <c r="C451" s="294"/>
      <c r="D451" s="295"/>
      <c r="E451" s="295"/>
      <c r="F451" s="295"/>
      <c r="G451" s="295"/>
      <c r="H451" s="295"/>
      <c r="I451" s="295"/>
      <c r="J451" s="295"/>
      <c r="K451" s="295"/>
      <c r="L451" s="296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  <c r="X451" s="297"/>
      <c r="Y451" s="297"/>
      <c r="Z451" s="297"/>
      <c r="AA451" s="297"/>
      <c r="AB451" s="297"/>
      <c r="AC451" s="297"/>
    </row>
    <row r="452" spans="2:29" s="292" customFormat="1" ht="15">
      <c r="B452" s="293"/>
      <c r="C452" s="294"/>
      <c r="D452" s="295"/>
      <c r="E452" s="295"/>
      <c r="F452" s="295"/>
      <c r="G452" s="295"/>
      <c r="H452" s="295"/>
      <c r="I452" s="295"/>
      <c r="J452" s="295"/>
      <c r="K452" s="295"/>
      <c r="L452" s="296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  <c r="X452" s="297"/>
      <c r="Y452" s="297"/>
      <c r="Z452" s="297"/>
      <c r="AA452" s="297"/>
      <c r="AB452" s="297"/>
      <c r="AC452" s="297"/>
    </row>
    <row r="453" spans="2:12" s="292" customFormat="1" ht="15">
      <c r="B453" s="293"/>
      <c r="C453" s="294"/>
      <c r="D453" s="294"/>
      <c r="E453" s="294"/>
      <c r="F453" s="294"/>
      <c r="G453" s="294"/>
      <c r="H453" s="294"/>
      <c r="I453" s="294"/>
      <c r="J453" s="294"/>
      <c r="K453" s="294"/>
      <c r="L453" s="298"/>
    </row>
    <row r="454" spans="2:12" s="292" customFormat="1" ht="15">
      <c r="B454" s="293"/>
      <c r="C454" s="294"/>
      <c r="D454" s="294"/>
      <c r="E454" s="294"/>
      <c r="F454" s="294"/>
      <c r="G454" s="294"/>
      <c r="H454" s="294"/>
      <c r="I454" s="294"/>
      <c r="J454" s="294"/>
      <c r="K454" s="294"/>
      <c r="L454" s="298"/>
    </row>
    <row r="455" spans="2:12" s="292" customFormat="1" ht="15">
      <c r="B455" s="293"/>
      <c r="C455" s="294"/>
      <c r="D455" s="294"/>
      <c r="E455" s="294"/>
      <c r="F455" s="294"/>
      <c r="G455" s="294"/>
      <c r="H455" s="294"/>
      <c r="I455" s="294"/>
      <c r="J455" s="294"/>
      <c r="K455" s="294"/>
      <c r="L455" s="298"/>
    </row>
    <row r="456" spans="2:12" s="292" customFormat="1" ht="15">
      <c r="B456" s="293"/>
      <c r="C456" s="294"/>
      <c r="D456" s="294"/>
      <c r="E456" s="294"/>
      <c r="F456" s="294"/>
      <c r="G456" s="294"/>
      <c r="H456" s="294"/>
      <c r="I456" s="294"/>
      <c r="J456" s="294"/>
      <c r="K456" s="294"/>
      <c r="L456" s="298"/>
    </row>
    <row r="457" spans="2:12" s="292" customFormat="1" ht="15">
      <c r="B457" s="293"/>
      <c r="C457" s="294"/>
      <c r="D457" s="294"/>
      <c r="E457" s="294"/>
      <c r="F457" s="294"/>
      <c r="G457" s="294"/>
      <c r="H457" s="294"/>
      <c r="I457" s="294"/>
      <c r="J457" s="294"/>
      <c r="K457" s="294"/>
      <c r="L457" s="298"/>
    </row>
    <row r="458" spans="2:12" s="292" customFormat="1" ht="15">
      <c r="B458" s="293"/>
      <c r="C458" s="294"/>
      <c r="D458" s="294"/>
      <c r="E458" s="294"/>
      <c r="F458" s="294"/>
      <c r="G458" s="294"/>
      <c r="H458" s="294"/>
      <c r="I458" s="294"/>
      <c r="J458" s="294"/>
      <c r="K458" s="294"/>
      <c r="L458" s="298"/>
    </row>
    <row r="459" spans="2:12" s="292" customFormat="1" ht="15">
      <c r="B459" s="293"/>
      <c r="C459" s="294"/>
      <c r="D459" s="294"/>
      <c r="E459" s="294"/>
      <c r="F459" s="294"/>
      <c r="G459" s="294"/>
      <c r="H459" s="294"/>
      <c r="I459" s="294"/>
      <c r="J459" s="294"/>
      <c r="K459" s="294"/>
      <c r="L459" s="298"/>
    </row>
    <row r="460" spans="2:12" s="292" customFormat="1" ht="15">
      <c r="B460" s="293"/>
      <c r="C460" s="294"/>
      <c r="D460" s="294"/>
      <c r="E460" s="294"/>
      <c r="F460" s="294"/>
      <c r="G460" s="294"/>
      <c r="H460" s="294"/>
      <c r="I460" s="294"/>
      <c r="J460" s="294"/>
      <c r="K460" s="294"/>
      <c r="L460" s="298"/>
    </row>
    <row r="461" spans="2:12" s="292" customFormat="1" ht="15">
      <c r="B461" s="293"/>
      <c r="C461" s="294"/>
      <c r="D461" s="294"/>
      <c r="E461" s="294"/>
      <c r="F461" s="294"/>
      <c r="G461" s="294"/>
      <c r="H461" s="294"/>
      <c r="I461" s="294"/>
      <c r="J461" s="294"/>
      <c r="K461" s="294"/>
      <c r="L461" s="298"/>
    </row>
    <row r="462" spans="2:12" s="292" customFormat="1" ht="15">
      <c r="B462" s="293"/>
      <c r="C462" s="294"/>
      <c r="D462" s="294"/>
      <c r="E462" s="294"/>
      <c r="F462" s="294"/>
      <c r="G462" s="294"/>
      <c r="H462" s="294"/>
      <c r="I462" s="294"/>
      <c r="J462" s="294"/>
      <c r="K462" s="294"/>
      <c r="L462" s="298"/>
    </row>
    <row r="463" spans="2:12" s="292" customFormat="1" ht="15">
      <c r="B463" s="293"/>
      <c r="C463" s="294"/>
      <c r="D463" s="294"/>
      <c r="E463" s="294"/>
      <c r="F463" s="294"/>
      <c r="G463" s="294"/>
      <c r="H463" s="294"/>
      <c r="I463" s="294"/>
      <c r="J463" s="294"/>
      <c r="K463" s="294"/>
      <c r="L463" s="298"/>
    </row>
    <row r="464" spans="2:12" s="292" customFormat="1" ht="15">
      <c r="B464" s="293"/>
      <c r="C464" s="294"/>
      <c r="D464" s="294"/>
      <c r="E464" s="294"/>
      <c r="F464" s="294"/>
      <c r="G464" s="294"/>
      <c r="H464" s="294"/>
      <c r="I464" s="294"/>
      <c r="J464" s="294"/>
      <c r="K464" s="294"/>
      <c r="L464" s="298"/>
    </row>
    <row r="465" spans="2:12" s="292" customFormat="1" ht="15">
      <c r="B465" s="293"/>
      <c r="C465" s="294"/>
      <c r="D465" s="294"/>
      <c r="E465" s="294"/>
      <c r="F465" s="294"/>
      <c r="G465" s="294"/>
      <c r="H465" s="294"/>
      <c r="I465" s="294"/>
      <c r="J465" s="294"/>
      <c r="K465" s="294"/>
      <c r="L465" s="298"/>
    </row>
    <row r="466" spans="2:12" s="292" customFormat="1" ht="15">
      <c r="B466" s="293"/>
      <c r="C466" s="294"/>
      <c r="D466" s="294"/>
      <c r="E466" s="294"/>
      <c r="F466" s="294"/>
      <c r="G466" s="294"/>
      <c r="H466" s="294"/>
      <c r="I466" s="294"/>
      <c r="J466" s="294"/>
      <c r="K466" s="294"/>
      <c r="L466" s="298"/>
    </row>
    <row r="467" spans="2:12" s="292" customFormat="1" ht="15">
      <c r="B467" s="293"/>
      <c r="C467" s="294"/>
      <c r="D467" s="294"/>
      <c r="E467" s="294"/>
      <c r="F467" s="294"/>
      <c r="G467" s="294"/>
      <c r="H467" s="294"/>
      <c r="I467" s="294"/>
      <c r="J467" s="294"/>
      <c r="K467" s="294"/>
      <c r="L467" s="298"/>
    </row>
    <row r="468" spans="2:12" s="292" customFormat="1" ht="15">
      <c r="B468" s="293"/>
      <c r="C468" s="294"/>
      <c r="D468" s="294"/>
      <c r="E468" s="294"/>
      <c r="F468" s="294"/>
      <c r="G468" s="294"/>
      <c r="H468" s="294"/>
      <c r="I468" s="294"/>
      <c r="J468" s="294"/>
      <c r="K468" s="294"/>
      <c r="L468" s="298"/>
    </row>
    <row r="469" spans="2:12" s="292" customFormat="1" ht="15">
      <c r="B469" s="293"/>
      <c r="C469" s="294"/>
      <c r="D469" s="294"/>
      <c r="E469" s="294"/>
      <c r="F469" s="294"/>
      <c r="G469" s="294"/>
      <c r="H469" s="294"/>
      <c r="I469" s="294"/>
      <c r="J469" s="294"/>
      <c r="K469" s="294"/>
      <c r="L469" s="298"/>
    </row>
    <row r="470" spans="2:12" s="292" customFormat="1" ht="15">
      <c r="B470" s="293"/>
      <c r="C470" s="294"/>
      <c r="D470" s="294"/>
      <c r="E470" s="294"/>
      <c r="F470" s="294"/>
      <c r="G470" s="294"/>
      <c r="H470" s="294"/>
      <c r="I470" s="294"/>
      <c r="J470" s="294"/>
      <c r="K470" s="294"/>
      <c r="L470" s="298"/>
    </row>
    <row r="471" spans="2:12" s="292" customFormat="1" ht="15">
      <c r="B471" s="293"/>
      <c r="C471" s="294"/>
      <c r="D471" s="294"/>
      <c r="E471" s="294"/>
      <c r="F471" s="294"/>
      <c r="G471" s="294"/>
      <c r="H471" s="294"/>
      <c r="I471" s="294"/>
      <c r="J471" s="294"/>
      <c r="K471" s="294"/>
      <c r="L471" s="298"/>
    </row>
    <row r="472" spans="2:12" s="292" customFormat="1" ht="15">
      <c r="B472" s="293"/>
      <c r="C472" s="294"/>
      <c r="D472" s="294"/>
      <c r="E472" s="294"/>
      <c r="F472" s="294"/>
      <c r="G472" s="294"/>
      <c r="H472" s="294"/>
      <c r="I472" s="294"/>
      <c r="J472" s="294"/>
      <c r="K472" s="294"/>
      <c r="L472" s="298"/>
    </row>
    <row r="473" spans="2:12" s="292" customFormat="1" ht="15">
      <c r="B473" s="293"/>
      <c r="C473" s="294"/>
      <c r="D473" s="294"/>
      <c r="E473" s="294"/>
      <c r="F473" s="294"/>
      <c r="G473" s="294"/>
      <c r="H473" s="294"/>
      <c r="I473" s="294"/>
      <c r="J473" s="294"/>
      <c r="K473" s="294"/>
      <c r="L473" s="298"/>
    </row>
    <row r="474" spans="2:12" s="292" customFormat="1" ht="15">
      <c r="B474" s="293"/>
      <c r="C474" s="294"/>
      <c r="D474" s="294"/>
      <c r="E474" s="294"/>
      <c r="F474" s="294"/>
      <c r="G474" s="294"/>
      <c r="H474" s="294"/>
      <c r="I474" s="294"/>
      <c r="J474" s="294"/>
      <c r="K474" s="294"/>
      <c r="L474" s="298"/>
    </row>
    <row r="475" spans="2:12" s="292" customFormat="1" ht="15">
      <c r="B475" s="293"/>
      <c r="C475" s="294"/>
      <c r="D475" s="294"/>
      <c r="E475" s="294"/>
      <c r="F475" s="294"/>
      <c r="G475" s="294"/>
      <c r="H475" s="294"/>
      <c r="I475" s="294"/>
      <c r="J475" s="294"/>
      <c r="K475" s="294"/>
      <c r="L475" s="298"/>
    </row>
    <row r="476" spans="2:12" s="292" customFormat="1" ht="15">
      <c r="B476" s="293"/>
      <c r="C476" s="294"/>
      <c r="D476" s="294"/>
      <c r="E476" s="294"/>
      <c r="F476" s="294"/>
      <c r="G476" s="294"/>
      <c r="H476" s="294"/>
      <c r="I476" s="294"/>
      <c r="J476" s="294"/>
      <c r="K476" s="294"/>
      <c r="L476" s="298"/>
    </row>
    <row r="477" spans="2:12" s="292" customFormat="1" ht="15">
      <c r="B477" s="293"/>
      <c r="C477" s="294"/>
      <c r="D477" s="294"/>
      <c r="E477" s="294"/>
      <c r="F477" s="294"/>
      <c r="G477" s="294"/>
      <c r="H477" s="294"/>
      <c r="I477" s="294"/>
      <c r="J477" s="294"/>
      <c r="K477" s="294"/>
      <c r="L477" s="298"/>
    </row>
    <row r="478" spans="2:12" s="292" customFormat="1" ht="15">
      <c r="B478" s="293"/>
      <c r="C478" s="294"/>
      <c r="D478" s="294"/>
      <c r="E478" s="294"/>
      <c r="F478" s="294"/>
      <c r="G478" s="294"/>
      <c r="H478" s="294"/>
      <c r="I478" s="294"/>
      <c r="J478" s="294"/>
      <c r="K478" s="294"/>
      <c r="L478" s="298"/>
    </row>
    <row r="479" spans="2:12" s="292" customFormat="1" ht="15">
      <c r="B479" s="293"/>
      <c r="C479" s="294"/>
      <c r="D479" s="294"/>
      <c r="E479" s="294"/>
      <c r="F479" s="294"/>
      <c r="G479" s="294"/>
      <c r="H479" s="294"/>
      <c r="I479" s="294"/>
      <c r="J479" s="294"/>
      <c r="K479" s="294"/>
      <c r="L479" s="298"/>
    </row>
    <row r="480" spans="2:12" s="292" customFormat="1" ht="15">
      <c r="B480" s="293"/>
      <c r="C480" s="294"/>
      <c r="D480" s="294"/>
      <c r="E480" s="294"/>
      <c r="F480" s="294"/>
      <c r="G480" s="294"/>
      <c r="H480" s="294"/>
      <c r="I480" s="294"/>
      <c r="J480" s="294"/>
      <c r="K480" s="294"/>
      <c r="L480" s="298"/>
    </row>
    <row r="481" spans="2:12" s="292" customFormat="1" ht="15">
      <c r="B481" s="293"/>
      <c r="C481" s="294"/>
      <c r="D481" s="294"/>
      <c r="E481" s="294"/>
      <c r="F481" s="294"/>
      <c r="G481" s="294"/>
      <c r="H481" s="294"/>
      <c r="I481" s="294"/>
      <c r="J481" s="294"/>
      <c r="K481" s="294"/>
      <c r="L481" s="298"/>
    </row>
    <row r="482" spans="2:12" s="292" customFormat="1" ht="15">
      <c r="B482" s="293"/>
      <c r="C482" s="294"/>
      <c r="D482" s="294"/>
      <c r="E482" s="294"/>
      <c r="F482" s="294"/>
      <c r="G482" s="294"/>
      <c r="H482" s="294"/>
      <c r="I482" s="294"/>
      <c r="J482" s="294"/>
      <c r="K482" s="294"/>
      <c r="L482" s="298"/>
    </row>
    <row r="483" spans="2:12" s="292" customFormat="1" ht="15">
      <c r="B483" s="293"/>
      <c r="C483" s="294"/>
      <c r="D483" s="294"/>
      <c r="E483" s="294"/>
      <c r="F483" s="294"/>
      <c r="G483" s="294"/>
      <c r="H483" s="294"/>
      <c r="I483" s="294"/>
      <c r="J483" s="294"/>
      <c r="K483" s="294"/>
      <c r="L483" s="298"/>
    </row>
    <row r="484" spans="2:12" s="292" customFormat="1" ht="15">
      <c r="B484" s="293"/>
      <c r="C484" s="294"/>
      <c r="D484" s="294"/>
      <c r="E484" s="294"/>
      <c r="F484" s="294"/>
      <c r="G484" s="294"/>
      <c r="H484" s="294"/>
      <c r="I484" s="294"/>
      <c r="J484" s="294"/>
      <c r="K484" s="294"/>
      <c r="L484" s="298"/>
    </row>
    <row r="485" spans="2:12" s="292" customFormat="1" ht="15">
      <c r="B485" s="293"/>
      <c r="C485" s="294"/>
      <c r="D485" s="294"/>
      <c r="E485" s="294"/>
      <c r="F485" s="294"/>
      <c r="G485" s="294"/>
      <c r="H485" s="294"/>
      <c r="I485" s="294"/>
      <c r="J485" s="294"/>
      <c r="K485" s="294"/>
      <c r="L485" s="298"/>
    </row>
    <row r="486" spans="2:12" s="292" customFormat="1" ht="15">
      <c r="B486" s="293"/>
      <c r="C486" s="294"/>
      <c r="D486" s="294"/>
      <c r="E486" s="294"/>
      <c r="F486" s="294"/>
      <c r="G486" s="294"/>
      <c r="H486" s="294"/>
      <c r="I486" s="294"/>
      <c r="J486" s="294"/>
      <c r="K486" s="294"/>
      <c r="L486" s="298"/>
    </row>
    <row r="487" spans="2:12" s="292" customFormat="1" ht="15">
      <c r="B487" s="293"/>
      <c r="C487" s="294"/>
      <c r="D487" s="294"/>
      <c r="E487" s="294"/>
      <c r="F487" s="294"/>
      <c r="G487" s="294"/>
      <c r="H487" s="294"/>
      <c r="I487" s="294"/>
      <c r="J487" s="294"/>
      <c r="K487" s="294"/>
      <c r="L487" s="298"/>
    </row>
    <row r="488" spans="2:12" s="292" customFormat="1" ht="15">
      <c r="B488" s="293"/>
      <c r="C488" s="294"/>
      <c r="D488" s="294"/>
      <c r="E488" s="294"/>
      <c r="F488" s="294"/>
      <c r="G488" s="294"/>
      <c r="H488" s="294"/>
      <c r="I488" s="294"/>
      <c r="J488" s="294"/>
      <c r="K488" s="294"/>
      <c r="L488" s="298"/>
    </row>
    <row r="489" spans="2:12" s="292" customFormat="1" ht="15">
      <c r="B489" s="293"/>
      <c r="C489" s="294"/>
      <c r="D489" s="294"/>
      <c r="E489" s="294"/>
      <c r="F489" s="294"/>
      <c r="G489" s="294"/>
      <c r="H489" s="294"/>
      <c r="I489" s="294"/>
      <c r="J489" s="294"/>
      <c r="K489" s="294"/>
      <c r="L489" s="298"/>
    </row>
    <row r="490" spans="2:12" s="292" customFormat="1" ht="15">
      <c r="B490" s="293"/>
      <c r="C490" s="294"/>
      <c r="D490" s="294"/>
      <c r="E490" s="294"/>
      <c r="F490" s="294"/>
      <c r="G490" s="294"/>
      <c r="H490" s="294"/>
      <c r="I490" s="294"/>
      <c r="J490" s="294"/>
      <c r="K490" s="294"/>
      <c r="L490" s="298"/>
    </row>
    <row r="491" spans="2:12" s="292" customFormat="1" ht="15">
      <c r="B491" s="293"/>
      <c r="C491" s="294"/>
      <c r="D491" s="294"/>
      <c r="E491" s="294"/>
      <c r="F491" s="294"/>
      <c r="G491" s="294"/>
      <c r="H491" s="294"/>
      <c r="I491" s="294"/>
      <c r="J491" s="294"/>
      <c r="K491" s="294"/>
      <c r="L491" s="298"/>
    </row>
    <row r="492" spans="2:12" s="292" customFormat="1" ht="15">
      <c r="B492" s="293"/>
      <c r="C492" s="294"/>
      <c r="D492" s="294"/>
      <c r="E492" s="294"/>
      <c r="F492" s="294"/>
      <c r="G492" s="294"/>
      <c r="H492" s="294"/>
      <c r="I492" s="294"/>
      <c r="J492" s="294"/>
      <c r="K492" s="294"/>
      <c r="L492" s="298"/>
    </row>
    <row r="493" spans="2:12" s="292" customFormat="1" ht="15">
      <c r="B493" s="293"/>
      <c r="C493" s="294"/>
      <c r="D493" s="294"/>
      <c r="E493" s="294"/>
      <c r="F493" s="294"/>
      <c r="G493" s="294"/>
      <c r="H493" s="294"/>
      <c r="I493" s="294"/>
      <c r="J493" s="294"/>
      <c r="K493" s="294"/>
      <c r="L493" s="298"/>
    </row>
    <row r="494" spans="2:12" s="292" customFormat="1" ht="15">
      <c r="B494" s="293"/>
      <c r="C494" s="294"/>
      <c r="D494" s="294"/>
      <c r="E494" s="294"/>
      <c r="F494" s="294"/>
      <c r="G494" s="294"/>
      <c r="H494" s="294"/>
      <c r="I494" s="294"/>
      <c r="J494" s="294"/>
      <c r="K494" s="294"/>
      <c r="L494" s="298"/>
    </row>
    <row r="495" spans="2:12" s="292" customFormat="1" ht="15">
      <c r="B495" s="293"/>
      <c r="C495" s="294"/>
      <c r="D495" s="294"/>
      <c r="E495" s="294"/>
      <c r="F495" s="294"/>
      <c r="G495" s="294"/>
      <c r="H495" s="294"/>
      <c r="I495" s="294"/>
      <c r="J495" s="294"/>
      <c r="K495" s="294"/>
      <c r="L495" s="298"/>
    </row>
    <row r="496" spans="2:12" s="292" customFormat="1" ht="15">
      <c r="B496" s="293"/>
      <c r="C496" s="294"/>
      <c r="D496" s="294"/>
      <c r="E496" s="294"/>
      <c r="F496" s="294"/>
      <c r="G496" s="294"/>
      <c r="H496" s="294"/>
      <c r="I496" s="294"/>
      <c r="J496" s="294"/>
      <c r="K496" s="294"/>
      <c r="L496" s="298"/>
    </row>
    <row r="497" spans="2:12" s="292" customFormat="1" ht="15">
      <c r="B497" s="293"/>
      <c r="C497" s="294"/>
      <c r="D497" s="294"/>
      <c r="E497" s="294"/>
      <c r="F497" s="294"/>
      <c r="G497" s="294"/>
      <c r="H497" s="294"/>
      <c r="I497" s="294"/>
      <c r="J497" s="294"/>
      <c r="K497" s="294"/>
      <c r="L497" s="298"/>
    </row>
    <row r="498" spans="2:12" s="292" customFormat="1" ht="15">
      <c r="B498" s="293"/>
      <c r="C498" s="294"/>
      <c r="D498" s="294"/>
      <c r="E498" s="294"/>
      <c r="F498" s="294"/>
      <c r="G498" s="294"/>
      <c r="H498" s="294"/>
      <c r="I498" s="294"/>
      <c r="J498" s="294"/>
      <c r="K498" s="294"/>
      <c r="L498" s="298"/>
    </row>
    <row r="499" spans="2:12" s="292" customFormat="1" ht="15">
      <c r="B499" s="293"/>
      <c r="C499" s="294"/>
      <c r="D499" s="294"/>
      <c r="E499" s="294"/>
      <c r="F499" s="294"/>
      <c r="G499" s="294"/>
      <c r="H499" s="294"/>
      <c r="I499" s="294"/>
      <c r="J499" s="294"/>
      <c r="K499" s="294"/>
      <c r="L499" s="298"/>
    </row>
    <row r="500" spans="2:12" s="292" customFormat="1" ht="15">
      <c r="B500" s="293"/>
      <c r="C500" s="294"/>
      <c r="D500" s="294"/>
      <c r="E500" s="294"/>
      <c r="F500" s="294"/>
      <c r="G500" s="294"/>
      <c r="H500" s="294"/>
      <c r="I500" s="294"/>
      <c r="J500" s="294"/>
      <c r="K500" s="294"/>
      <c r="L500" s="298"/>
    </row>
    <row r="501" spans="2:12" s="292" customFormat="1" ht="15">
      <c r="B501" s="293"/>
      <c r="C501" s="294"/>
      <c r="D501" s="294"/>
      <c r="E501" s="294"/>
      <c r="F501" s="294"/>
      <c r="G501" s="294"/>
      <c r="H501" s="294"/>
      <c r="I501" s="294"/>
      <c r="J501" s="294"/>
      <c r="K501" s="294"/>
      <c r="L501" s="298"/>
    </row>
    <row r="502" spans="2:12" s="292" customFormat="1" ht="15">
      <c r="B502" s="293"/>
      <c r="C502" s="294"/>
      <c r="D502" s="294"/>
      <c r="E502" s="294"/>
      <c r="F502" s="294"/>
      <c r="G502" s="294"/>
      <c r="H502" s="294"/>
      <c r="I502" s="294"/>
      <c r="J502" s="294"/>
      <c r="K502" s="294"/>
      <c r="L502" s="298"/>
    </row>
    <row r="503" spans="2:12" s="292" customFormat="1" ht="15">
      <c r="B503" s="293"/>
      <c r="C503" s="294"/>
      <c r="D503" s="294"/>
      <c r="E503" s="294"/>
      <c r="F503" s="294"/>
      <c r="G503" s="294"/>
      <c r="H503" s="294"/>
      <c r="I503" s="294"/>
      <c r="J503" s="294"/>
      <c r="K503" s="294"/>
      <c r="L503" s="298"/>
    </row>
    <row r="504" spans="2:12" s="292" customFormat="1" ht="15">
      <c r="B504" s="293"/>
      <c r="C504" s="294"/>
      <c r="D504" s="294"/>
      <c r="E504" s="294"/>
      <c r="F504" s="294"/>
      <c r="G504" s="294"/>
      <c r="H504" s="294"/>
      <c r="I504" s="294"/>
      <c r="J504" s="294"/>
      <c r="K504" s="294"/>
      <c r="L504" s="298"/>
    </row>
    <row r="505" spans="2:12" s="292" customFormat="1" ht="15">
      <c r="B505" s="293"/>
      <c r="C505" s="294"/>
      <c r="D505" s="294"/>
      <c r="E505" s="294"/>
      <c r="F505" s="294"/>
      <c r="G505" s="294"/>
      <c r="H505" s="294"/>
      <c r="I505" s="294"/>
      <c r="J505" s="294"/>
      <c r="K505" s="294"/>
      <c r="L505" s="298"/>
    </row>
    <row r="506" spans="2:12" s="292" customFormat="1" ht="15">
      <c r="B506" s="293"/>
      <c r="C506" s="294"/>
      <c r="D506" s="294"/>
      <c r="E506" s="294"/>
      <c r="F506" s="294"/>
      <c r="G506" s="294"/>
      <c r="H506" s="294"/>
      <c r="I506" s="294"/>
      <c r="J506" s="294"/>
      <c r="K506" s="294"/>
      <c r="L506" s="298"/>
    </row>
    <row r="507" spans="2:12" s="292" customFormat="1" ht="15">
      <c r="B507" s="293"/>
      <c r="C507" s="294"/>
      <c r="D507" s="294"/>
      <c r="E507" s="294"/>
      <c r="F507" s="294"/>
      <c r="G507" s="294"/>
      <c r="H507" s="294"/>
      <c r="I507" s="294"/>
      <c r="J507" s="294"/>
      <c r="K507" s="294"/>
      <c r="L507" s="298"/>
    </row>
    <row r="508" spans="2:12" s="292" customFormat="1" ht="15">
      <c r="B508" s="293"/>
      <c r="C508" s="294"/>
      <c r="D508" s="294"/>
      <c r="E508" s="294"/>
      <c r="F508" s="294"/>
      <c r="G508" s="294"/>
      <c r="H508" s="294"/>
      <c r="I508" s="294"/>
      <c r="J508" s="294"/>
      <c r="K508" s="294"/>
      <c r="L508" s="298"/>
    </row>
    <row r="509" spans="2:12" s="292" customFormat="1" ht="15">
      <c r="B509" s="293"/>
      <c r="C509" s="294"/>
      <c r="D509" s="294"/>
      <c r="E509" s="294"/>
      <c r="F509" s="294"/>
      <c r="G509" s="294"/>
      <c r="H509" s="294"/>
      <c r="I509" s="294"/>
      <c r="J509" s="294"/>
      <c r="K509" s="294"/>
      <c r="L509" s="298"/>
    </row>
    <row r="510" spans="2:12" s="292" customFormat="1" ht="15">
      <c r="B510" s="293"/>
      <c r="C510" s="294"/>
      <c r="D510" s="294"/>
      <c r="E510" s="294"/>
      <c r="F510" s="294"/>
      <c r="G510" s="294"/>
      <c r="H510" s="294"/>
      <c r="I510" s="294"/>
      <c r="J510" s="294"/>
      <c r="K510" s="294"/>
      <c r="L510" s="298"/>
    </row>
    <row r="511" spans="2:12" s="292" customFormat="1" ht="15">
      <c r="B511" s="293"/>
      <c r="C511" s="294"/>
      <c r="D511" s="294"/>
      <c r="E511" s="294"/>
      <c r="F511" s="294"/>
      <c r="G511" s="294"/>
      <c r="H511" s="294"/>
      <c r="I511" s="294"/>
      <c r="J511" s="294"/>
      <c r="K511" s="294"/>
      <c r="L511" s="298"/>
    </row>
    <row r="512" spans="2:12" s="292" customFormat="1" ht="15">
      <c r="B512" s="293"/>
      <c r="C512" s="294"/>
      <c r="D512" s="294"/>
      <c r="E512" s="294"/>
      <c r="F512" s="294"/>
      <c r="G512" s="294"/>
      <c r="H512" s="294"/>
      <c r="I512" s="294"/>
      <c r="J512" s="294"/>
      <c r="K512" s="294"/>
      <c r="L512" s="298"/>
    </row>
    <row r="513" spans="2:12" s="292" customFormat="1" ht="15">
      <c r="B513" s="293"/>
      <c r="C513" s="294"/>
      <c r="D513" s="294"/>
      <c r="E513" s="294"/>
      <c r="F513" s="294"/>
      <c r="G513" s="294"/>
      <c r="H513" s="294"/>
      <c r="I513" s="294"/>
      <c r="J513" s="294"/>
      <c r="K513" s="294"/>
      <c r="L513" s="298"/>
    </row>
    <row r="514" spans="2:12" s="292" customFormat="1" ht="15">
      <c r="B514" s="293"/>
      <c r="C514" s="294"/>
      <c r="D514" s="294"/>
      <c r="E514" s="294"/>
      <c r="F514" s="294"/>
      <c r="G514" s="294"/>
      <c r="H514" s="294"/>
      <c r="I514" s="294"/>
      <c r="J514" s="294"/>
      <c r="K514" s="294"/>
      <c r="L514" s="298"/>
    </row>
    <row r="515" spans="2:12" s="292" customFormat="1" ht="15">
      <c r="B515" s="293"/>
      <c r="C515" s="294"/>
      <c r="D515" s="294"/>
      <c r="E515" s="294"/>
      <c r="F515" s="294"/>
      <c r="G515" s="294"/>
      <c r="H515" s="294"/>
      <c r="I515" s="294"/>
      <c r="J515" s="294"/>
      <c r="K515" s="294"/>
      <c r="L515" s="298"/>
    </row>
    <row r="516" spans="2:12" s="292" customFormat="1" ht="15">
      <c r="B516" s="293"/>
      <c r="C516" s="294"/>
      <c r="D516" s="294"/>
      <c r="E516" s="294"/>
      <c r="F516" s="294"/>
      <c r="G516" s="294"/>
      <c r="H516" s="294"/>
      <c r="I516" s="294"/>
      <c r="J516" s="294"/>
      <c r="K516" s="294"/>
      <c r="L516" s="298"/>
    </row>
    <row r="517" spans="2:12" s="292" customFormat="1" ht="15">
      <c r="B517" s="293"/>
      <c r="C517" s="294"/>
      <c r="D517" s="294"/>
      <c r="E517" s="294"/>
      <c r="F517" s="294"/>
      <c r="G517" s="294"/>
      <c r="H517" s="294"/>
      <c r="I517" s="294"/>
      <c r="J517" s="294"/>
      <c r="K517" s="294"/>
      <c r="L517" s="298"/>
    </row>
    <row r="518" spans="2:12" s="292" customFormat="1" ht="15">
      <c r="B518" s="293"/>
      <c r="C518" s="294"/>
      <c r="D518" s="294"/>
      <c r="E518" s="294"/>
      <c r="F518" s="294"/>
      <c r="G518" s="294"/>
      <c r="H518" s="294"/>
      <c r="I518" s="294"/>
      <c r="J518" s="294"/>
      <c r="K518" s="294"/>
      <c r="L518" s="298"/>
    </row>
    <row r="519" spans="2:12" s="292" customFormat="1" ht="15">
      <c r="B519" s="293"/>
      <c r="C519" s="294"/>
      <c r="D519" s="294"/>
      <c r="E519" s="294"/>
      <c r="F519" s="294"/>
      <c r="G519" s="294"/>
      <c r="H519" s="294"/>
      <c r="I519" s="294"/>
      <c r="J519" s="294"/>
      <c r="K519" s="294"/>
      <c r="L519" s="298"/>
    </row>
    <row r="520" spans="2:12" s="292" customFormat="1" ht="15">
      <c r="B520" s="293"/>
      <c r="C520" s="294"/>
      <c r="D520" s="294"/>
      <c r="E520" s="294"/>
      <c r="F520" s="294"/>
      <c r="G520" s="294"/>
      <c r="H520" s="294"/>
      <c r="I520" s="294"/>
      <c r="J520" s="294"/>
      <c r="K520" s="294"/>
      <c r="L520" s="298"/>
    </row>
    <row r="521" spans="2:12" s="292" customFormat="1" ht="15">
      <c r="B521" s="293"/>
      <c r="C521" s="294"/>
      <c r="D521" s="294"/>
      <c r="E521" s="294"/>
      <c r="F521" s="294"/>
      <c r="G521" s="294"/>
      <c r="H521" s="294"/>
      <c r="I521" s="294"/>
      <c r="J521" s="294"/>
      <c r="K521" s="294"/>
      <c r="L521" s="298"/>
    </row>
    <row r="522" spans="2:12" s="292" customFormat="1" ht="15">
      <c r="B522" s="293"/>
      <c r="C522" s="294"/>
      <c r="D522" s="294"/>
      <c r="E522" s="294"/>
      <c r="F522" s="294"/>
      <c r="G522" s="294"/>
      <c r="H522" s="294"/>
      <c r="I522" s="294"/>
      <c r="J522" s="294"/>
      <c r="K522" s="294"/>
      <c r="L522" s="298"/>
    </row>
    <row r="523" spans="2:12" s="292" customFormat="1" ht="15">
      <c r="B523" s="293"/>
      <c r="C523" s="294"/>
      <c r="D523" s="294"/>
      <c r="E523" s="294"/>
      <c r="F523" s="294"/>
      <c r="G523" s="294"/>
      <c r="H523" s="294"/>
      <c r="I523" s="294"/>
      <c r="J523" s="294"/>
      <c r="K523" s="294"/>
      <c r="L523" s="298"/>
    </row>
    <row r="524" spans="2:12" s="292" customFormat="1" ht="15">
      <c r="B524" s="293"/>
      <c r="C524" s="294"/>
      <c r="D524" s="294"/>
      <c r="E524" s="294"/>
      <c r="F524" s="294"/>
      <c r="G524" s="294"/>
      <c r="H524" s="294"/>
      <c r="I524" s="294"/>
      <c r="J524" s="294"/>
      <c r="K524" s="294"/>
      <c r="L524" s="298"/>
    </row>
    <row r="525" spans="2:12" s="292" customFormat="1" ht="15">
      <c r="B525" s="293"/>
      <c r="C525" s="294"/>
      <c r="D525" s="294"/>
      <c r="E525" s="294"/>
      <c r="F525" s="294"/>
      <c r="G525" s="294"/>
      <c r="H525" s="294"/>
      <c r="I525" s="294"/>
      <c r="J525" s="294"/>
      <c r="K525" s="294"/>
      <c r="L525" s="298"/>
    </row>
    <row r="526" spans="2:12" s="292" customFormat="1" ht="15">
      <c r="B526" s="293"/>
      <c r="C526" s="294"/>
      <c r="D526" s="294"/>
      <c r="E526" s="294"/>
      <c r="F526" s="294"/>
      <c r="G526" s="294"/>
      <c r="H526" s="294"/>
      <c r="I526" s="294"/>
      <c r="J526" s="294"/>
      <c r="K526" s="294"/>
      <c r="L526" s="298"/>
    </row>
    <row r="527" spans="2:12" s="292" customFormat="1" ht="15">
      <c r="B527" s="293"/>
      <c r="C527" s="294"/>
      <c r="D527" s="294"/>
      <c r="E527" s="294"/>
      <c r="F527" s="294"/>
      <c r="G527" s="294"/>
      <c r="H527" s="294"/>
      <c r="I527" s="294"/>
      <c r="J527" s="294"/>
      <c r="K527" s="294"/>
      <c r="L527" s="298"/>
    </row>
    <row r="528" spans="2:12" s="292" customFormat="1" ht="15">
      <c r="B528" s="293"/>
      <c r="C528" s="294"/>
      <c r="D528" s="294"/>
      <c r="E528" s="294"/>
      <c r="F528" s="294"/>
      <c r="G528" s="294"/>
      <c r="H528" s="294"/>
      <c r="I528" s="294"/>
      <c r="J528" s="294"/>
      <c r="K528" s="294"/>
      <c r="L528" s="298"/>
    </row>
    <row r="529" spans="2:12" s="292" customFormat="1" ht="15">
      <c r="B529" s="293"/>
      <c r="C529" s="294"/>
      <c r="D529" s="294"/>
      <c r="E529" s="294"/>
      <c r="F529" s="294"/>
      <c r="G529" s="294"/>
      <c r="H529" s="294"/>
      <c r="I529" s="294"/>
      <c r="J529" s="294"/>
      <c r="K529" s="294"/>
      <c r="L529" s="298"/>
    </row>
    <row r="530" spans="2:12" s="292" customFormat="1" ht="15">
      <c r="B530" s="293"/>
      <c r="C530" s="294"/>
      <c r="D530" s="294"/>
      <c r="E530" s="294"/>
      <c r="F530" s="294"/>
      <c r="G530" s="294"/>
      <c r="H530" s="294"/>
      <c r="I530" s="294"/>
      <c r="J530" s="294"/>
      <c r="K530" s="294"/>
      <c r="L530" s="298"/>
    </row>
    <row r="531" spans="2:12" s="292" customFormat="1" ht="15">
      <c r="B531" s="293"/>
      <c r="C531" s="294"/>
      <c r="D531" s="294"/>
      <c r="E531" s="294"/>
      <c r="F531" s="294"/>
      <c r="G531" s="294"/>
      <c r="H531" s="294"/>
      <c r="I531" s="294"/>
      <c r="J531" s="294"/>
      <c r="K531" s="294"/>
      <c r="L531" s="298"/>
    </row>
    <row r="532" spans="2:12" s="292" customFormat="1" ht="15">
      <c r="B532" s="293"/>
      <c r="C532" s="294"/>
      <c r="D532" s="294"/>
      <c r="E532" s="294"/>
      <c r="F532" s="294"/>
      <c r="G532" s="294"/>
      <c r="H532" s="294"/>
      <c r="I532" s="294"/>
      <c r="J532" s="294"/>
      <c r="K532" s="294"/>
      <c r="L532" s="298"/>
    </row>
    <row r="533" spans="2:12" s="292" customFormat="1" ht="15">
      <c r="B533" s="293"/>
      <c r="C533" s="294"/>
      <c r="D533" s="294"/>
      <c r="E533" s="294"/>
      <c r="F533" s="294"/>
      <c r="G533" s="294"/>
      <c r="H533" s="294"/>
      <c r="I533" s="294"/>
      <c r="J533" s="294"/>
      <c r="K533" s="294"/>
      <c r="L533" s="298"/>
    </row>
    <row r="534" spans="2:12" s="292" customFormat="1" ht="15">
      <c r="B534" s="293"/>
      <c r="C534" s="294"/>
      <c r="D534" s="294"/>
      <c r="E534" s="294"/>
      <c r="F534" s="294"/>
      <c r="G534" s="294"/>
      <c r="H534" s="294"/>
      <c r="I534" s="294"/>
      <c r="J534" s="294"/>
      <c r="K534" s="294"/>
      <c r="L534" s="298"/>
    </row>
    <row r="535" spans="2:12" s="292" customFormat="1" ht="15">
      <c r="B535" s="293"/>
      <c r="C535" s="294"/>
      <c r="D535" s="294"/>
      <c r="E535" s="294"/>
      <c r="F535" s="294"/>
      <c r="G535" s="294"/>
      <c r="H535" s="294"/>
      <c r="I535" s="294"/>
      <c r="J535" s="294"/>
      <c r="K535" s="294"/>
      <c r="L535" s="298"/>
    </row>
    <row r="536" spans="2:12" s="292" customFormat="1" ht="15">
      <c r="B536" s="293"/>
      <c r="C536" s="294"/>
      <c r="D536" s="294"/>
      <c r="E536" s="294"/>
      <c r="F536" s="294"/>
      <c r="G536" s="294"/>
      <c r="H536" s="294"/>
      <c r="I536" s="294"/>
      <c r="J536" s="294"/>
      <c r="K536" s="294"/>
      <c r="L536" s="298"/>
    </row>
    <row r="537" spans="2:12" s="292" customFormat="1" ht="15">
      <c r="B537" s="293"/>
      <c r="C537" s="294"/>
      <c r="D537" s="294"/>
      <c r="E537" s="294"/>
      <c r="F537" s="294"/>
      <c r="G537" s="294"/>
      <c r="H537" s="294"/>
      <c r="I537" s="294"/>
      <c r="J537" s="294"/>
      <c r="K537" s="294"/>
      <c r="L537" s="298"/>
    </row>
    <row r="538" spans="2:12" s="292" customFormat="1" ht="15">
      <c r="B538" s="293"/>
      <c r="C538" s="294"/>
      <c r="D538" s="294"/>
      <c r="E538" s="294"/>
      <c r="F538" s="294"/>
      <c r="G538" s="294"/>
      <c r="H538" s="294"/>
      <c r="I538" s="294"/>
      <c r="J538" s="294"/>
      <c r="K538" s="294"/>
      <c r="L538" s="298"/>
    </row>
    <row r="539" spans="2:12" s="292" customFormat="1" ht="15">
      <c r="B539" s="293"/>
      <c r="C539" s="294"/>
      <c r="D539" s="294"/>
      <c r="E539" s="294"/>
      <c r="F539" s="294"/>
      <c r="G539" s="294"/>
      <c r="H539" s="294"/>
      <c r="I539" s="294"/>
      <c r="J539" s="294"/>
      <c r="K539" s="294"/>
      <c r="L539" s="298"/>
    </row>
    <row r="540" spans="2:12" s="292" customFormat="1" ht="15">
      <c r="B540" s="293"/>
      <c r="C540" s="294"/>
      <c r="D540" s="294"/>
      <c r="E540" s="294"/>
      <c r="F540" s="294"/>
      <c r="G540" s="294"/>
      <c r="H540" s="294"/>
      <c r="I540" s="294"/>
      <c r="J540" s="294"/>
      <c r="K540" s="294"/>
      <c r="L540" s="298"/>
    </row>
    <row r="541" spans="2:12" s="292" customFormat="1" ht="15">
      <c r="B541" s="293"/>
      <c r="C541" s="294"/>
      <c r="D541" s="294"/>
      <c r="E541" s="294"/>
      <c r="F541" s="294"/>
      <c r="G541" s="294"/>
      <c r="H541" s="294"/>
      <c r="I541" s="294"/>
      <c r="J541" s="294"/>
      <c r="K541" s="294"/>
      <c r="L541" s="298"/>
    </row>
    <row r="542" spans="2:12" s="292" customFormat="1" ht="15">
      <c r="B542" s="293"/>
      <c r="C542" s="294"/>
      <c r="D542" s="294"/>
      <c r="E542" s="294"/>
      <c r="F542" s="294"/>
      <c r="G542" s="294"/>
      <c r="H542" s="294"/>
      <c r="I542" s="294"/>
      <c r="J542" s="294"/>
      <c r="K542" s="294"/>
      <c r="L542" s="298"/>
    </row>
    <row r="543" spans="2:12" s="292" customFormat="1" ht="15">
      <c r="B543" s="293"/>
      <c r="C543" s="294"/>
      <c r="D543" s="294"/>
      <c r="E543" s="294"/>
      <c r="F543" s="294"/>
      <c r="G543" s="294"/>
      <c r="H543" s="294"/>
      <c r="I543" s="294"/>
      <c r="J543" s="294"/>
      <c r="K543" s="294"/>
      <c r="L543" s="298"/>
    </row>
    <row r="544" spans="2:12" s="292" customFormat="1" ht="15">
      <c r="B544" s="293"/>
      <c r="C544" s="294"/>
      <c r="D544" s="294"/>
      <c r="E544" s="294"/>
      <c r="F544" s="294"/>
      <c r="G544" s="294"/>
      <c r="H544" s="294"/>
      <c r="I544" s="294"/>
      <c r="J544" s="294"/>
      <c r="K544" s="294"/>
      <c r="L544" s="298"/>
    </row>
    <row r="545" spans="2:12" s="292" customFormat="1" ht="15">
      <c r="B545" s="293"/>
      <c r="C545" s="294"/>
      <c r="D545" s="294"/>
      <c r="E545" s="294"/>
      <c r="F545" s="294"/>
      <c r="G545" s="294"/>
      <c r="H545" s="294"/>
      <c r="I545" s="294"/>
      <c r="J545" s="294"/>
      <c r="K545" s="294"/>
      <c r="L545" s="298"/>
    </row>
    <row r="546" spans="2:12" s="292" customFormat="1" ht="15">
      <c r="B546" s="293"/>
      <c r="C546" s="294"/>
      <c r="D546" s="294"/>
      <c r="E546" s="294"/>
      <c r="F546" s="294"/>
      <c r="G546" s="294"/>
      <c r="H546" s="294"/>
      <c r="I546" s="294"/>
      <c r="J546" s="294"/>
      <c r="K546" s="294"/>
      <c r="L546" s="298"/>
    </row>
    <row r="547" spans="2:12" s="292" customFormat="1" ht="15">
      <c r="B547" s="293"/>
      <c r="C547" s="294"/>
      <c r="D547" s="294"/>
      <c r="E547" s="294"/>
      <c r="F547" s="294"/>
      <c r="G547" s="294"/>
      <c r="H547" s="294"/>
      <c r="I547" s="294"/>
      <c r="J547" s="294"/>
      <c r="K547" s="294"/>
      <c r="L547" s="298"/>
    </row>
    <row r="548" spans="2:12" s="292" customFormat="1" ht="15">
      <c r="B548" s="293"/>
      <c r="C548" s="294"/>
      <c r="D548" s="294"/>
      <c r="E548" s="294"/>
      <c r="F548" s="294"/>
      <c r="G548" s="294"/>
      <c r="H548" s="294"/>
      <c r="I548" s="294"/>
      <c r="J548" s="294"/>
      <c r="K548" s="294"/>
      <c r="L548" s="298"/>
    </row>
    <row r="549" spans="2:12" s="292" customFormat="1" ht="15">
      <c r="B549" s="293"/>
      <c r="C549" s="294"/>
      <c r="D549" s="294"/>
      <c r="E549" s="294"/>
      <c r="F549" s="294"/>
      <c r="G549" s="294"/>
      <c r="H549" s="294"/>
      <c r="I549" s="294"/>
      <c r="J549" s="294"/>
      <c r="K549" s="294"/>
      <c r="L549" s="298"/>
    </row>
    <row r="550" spans="2:12" s="292" customFormat="1" ht="15">
      <c r="B550" s="293"/>
      <c r="C550" s="294"/>
      <c r="D550" s="294"/>
      <c r="E550" s="294"/>
      <c r="F550" s="294"/>
      <c r="G550" s="294"/>
      <c r="H550" s="294"/>
      <c r="I550" s="294"/>
      <c r="J550" s="294"/>
      <c r="K550" s="294"/>
      <c r="L550" s="298"/>
    </row>
    <row r="551" spans="2:12" s="292" customFormat="1" ht="15">
      <c r="B551" s="293"/>
      <c r="C551" s="294"/>
      <c r="D551" s="294"/>
      <c r="E551" s="294"/>
      <c r="F551" s="294"/>
      <c r="G551" s="294"/>
      <c r="H551" s="294"/>
      <c r="I551" s="294"/>
      <c r="J551" s="294"/>
      <c r="K551" s="294"/>
      <c r="L551" s="298"/>
    </row>
    <row r="552" spans="2:12" s="292" customFormat="1" ht="15">
      <c r="B552" s="293"/>
      <c r="C552" s="294"/>
      <c r="D552" s="294"/>
      <c r="E552" s="294"/>
      <c r="F552" s="294"/>
      <c r="G552" s="294"/>
      <c r="H552" s="294"/>
      <c r="I552" s="294"/>
      <c r="J552" s="294"/>
      <c r="K552" s="294"/>
      <c r="L552" s="298"/>
    </row>
    <row r="553" spans="2:12" s="292" customFormat="1" ht="15">
      <c r="B553" s="293"/>
      <c r="C553" s="294"/>
      <c r="D553" s="294"/>
      <c r="E553" s="294"/>
      <c r="F553" s="294"/>
      <c r="G553" s="294"/>
      <c r="H553" s="294"/>
      <c r="I553" s="294"/>
      <c r="J553" s="294"/>
      <c r="K553" s="294"/>
      <c r="L553" s="298"/>
    </row>
    <row r="554" spans="2:12" s="292" customFormat="1" ht="15">
      <c r="B554" s="293"/>
      <c r="C554" s="294"/>
      <c r="D554" s="294"/>
      <c r="E554" s="294"/>
      <c r="F554" s="294"/>
      <c r="G554" s="294"/>
      <c r="H554" s="294"/>
      <c r="I554" s="294"/>
      <c r="J554" s="294"/>
      <c r="K554" s="294"/>
      <c r="L554" s="298"/>
    </row>
    <row r="555" spans="2:12" s="292" customFormat="1" ht="15">
      <c r="B555" s="293"/>
      <c r="C555" s="294"/>
      <c r="D555" s="294"/>
      <c r="E555" s="294"/>
      <c r="F555" s="294"/>
      <c r="G555" s="294"/>
      <c r="H555" s="294"/>
      <c r="I555" s="294"/>
      <c r="J555" s="294"/>
      <c r="K555" s="294"/>
      <c r="L555" s="298"/>
    </row>
    <row r="556" spans="2:12" s="292" customFormat="1" ht="15">
      <c r="B556" s="293"/>
      <c r="C556" s="294"/>
      <c r="D556" s="294"/>
      <c r="E556" s="294"/>
      <c r="F556" s="294"/>
      <c r="G556" s="294"/>
      <c r="H556" s="294"/>
      <c r="I556" s="294"/>
      <c r="J556" s="294"/>
      <c r="K556" s="294"/>
      <c r="L556" s="298"/>
    </row>
    <row r="557" spans="2:12" s="292" customFormat="1" ht="15">
      <c r="B557" s="293"/>
      <c r="C557" s="294"/>
      <c r="D557" s="294"/>
      <c r="E557" s="294"/>
      <c r="F557" s="294"/>
      <c r="G557" s="294"/>
      <c r="H557" s="294"/>
      <c r="I557" s="294"/>
      <c r="J557" s="294"/>
      <c r="K557" s="294"/>
      <c r="L557" s="298"/>
    </row>
    <row r="558" spans="2:12" s="292" customFormat="1" ht="15">
      <c r="B558" s="293"/>
      <c r="C558" s="294"/>
      <c r="D558" s="294"/>
      <c r="E558" s="294"/>
      <c r="F558" s="294"/>
      <c r="G558" s="294"/>
      <c r="H558" s="294"/>
      <c r="I558" s="294"/>
      <c r="J558" s="294"/>
      <c r="K558" s="294"/>
      <c r="L558" s="298"/>
    </row>
    <row r="559" spans="2:12" s="292" customFormat="1" ht="15">
      <c r="B559" s="293"/>
      <c r="C559" s="294"/>
      <c r="D559" s="294"/>
      <c r="E559" s="294"/>
      <c r="F559" s="294"/>
      <c r="G559" s="294"/>
      <c r="H559" s="294"/>
      <c r="I559" s="294"/>
      <c r="J559" s="294"/>
      <c r="K559" s="294"/>
      <c r="L559" s="298"/>
    </row>
    <row r="560" spans="2:12" s="292" customFormat="1" ht="15">
      <c r="B560" s="293"/>
      <c r="C560" s="294"/>
      <c r="D560" s="294"/>
      <c r="E560" s="294"/>
      <c r="F560" s="294"/>
      <c r="G560" s="294"/>
      <c r="H560" s="294"/>
      <c r="I560" s="294"/>
      <c r="J560" s="294"/>
      <c r="K560" s="294"/>
      <c r="L560" s="298"/>
    </row>
    <row r="561" spans="2:12" s="292" customFormat="1" ht="15">
      <c r="B561" s="293"/>
      <c r="C561" s="294"/>
      <c r="D561" s="294"/>
      <c r="E561" s="294"/>
      <c r="F561" s="294"/>
      <c r="G561" s="294"/>
      <c r="H561" s="294"/>
      <c r="I561" s="294"/>
      <c r="J561" s="294"/>
      <c r="K561" s="294"/>
      <c r="L561" s="298"/>
    </row>
    <row r="562" spans="2:12" s="292" customFormat="1" ht="15">
      <c r="B562" s="293"/>
      <c r="C562" s="294"/>
      <c r="D562" s="294"/>
      <c r="E562" s="294"/>
      <c r="F562" s="294"/>
      <c r="G562" s="294"/>
      <c r="H562" s="294"/>
      <c r="I562" s="294"/>
      <c r="J562" s="294"/>
      <c r="K562" s="294"/>
      <c r="L562" s="298"/>
    </row>
    <row r="563" spans="2:12" s="292" customFormat="1" ht="15">
      <c r="B563" s="293"/>
      <c r="C563" s="294"/>
      <c r="D563" s="294"/>
      <c r="E563" s="294"/>
      <c r="F563" s="294"/>
      <c r="G563" s="294"/>
      <c r="H563" s="294"/>
      <c r="I563" s="294"/>
      <c r="J563" s="294"/>
      <c r="K563" s="294"/>
      <c r="L563" s="298"/>
    </row>
    <row r="564" spans="2:12" s="292" customFormat="1" ht="15">
      <c r="B564" s="293"/>
      <c r="C564" s="294"/>
      <c r="D564" s="294"/>
      <c r="E564" s="294"/>
      <c r="F564" s="294"/>
      <c r="G564" s="294"/>
      <c r="H564" s="294"/>
      <c r="I564" s="294"/>
      <c r="J564" s="294"/>
      <c r="K564" s="294"/>
      <c r="L564" s="298"/>
    </row>
    <row r="565" spans="2:12" s="292" customFormat="1" ht="15">
      <c r="B565" s="293"/>
      <c r="C565" s="294"/>
      <c r="D565" s="294"/>
      <c r="E565" s="294"/>
      <c r="F565" s="294"/>
      <c r="G565" s="294"/>
      <c r="H565" s="294"/>
      <c r="I565" s="294"/>
      <c r="J565" s="294"/>
      <c r="K565" s="294"/>
      <c r="L565" s="298"/>
    </row>
    <row r="566" spans="2:12" s="292" customFormat="1" ht="15">
      <c r="B566" s="293"/>
      <c r="C566" s="294"/>
      <c r="D566" s="294"/>
      <c r="E566" s="294"/>
      <c r="F566" s="294"/>
      <c r="G566" s="294"/>
      <c r="H566" s="294"/>
      <c r="I566" s="294"/>
      <c r="J566" s="294"/>
      <c r="K566" s="294"/>
      <c r="L566" s="298"/>
    </row>
    <row r="567" spans="2:12" s="292" customFormat="1" ht="15">
      <c r="B567" s="293"/>
      <c r="C567" s="294"/>
      <c r="D567" s="294"/>
      <c r="E567" s="294"/>
      <c r="F567" s="294"/>
      <c r="G567" s="294"/>
      <c r="H567" s="294"/>
      <c r="I567" s="294"/>
      <c r="J567" s="294"/>
      <c r="K567" s="294"/>
      <c r="L567" s="298"/>
    </row>
    <row r="568" spans="2:12" s="292" customFormat="1" ht="15">
      <c r="B568" s="293"/>
      <c r="C568" s="294"/>
      <c r="D568" s="294"/>
      <c r="E568" s="294"/>
      <c r="F568" s="294"/>
      <c r="G568" s="294"/>
      <c r="H568" s="294"/>
      <c r="I568" s="294"/>
      <c r="J568" s="294"/>
      <c r="K568" s="294"/>
      <c r="L568" s="298"/>
    </row>
    <row r="569" spans="2:12" s="292" customFormat="1" ht="15">
      <c r="B569" s="293"/>
      <c r="C569" s="294"/>
      <c r="D569" s="294"/>
      <c r="E569" s="294"/>
      <c r="F569" s="294"/>
      <c r="G569" s="294"/>
      <c r="H569" s="294"/>
      <c r="I569" s="294"/>
      <c r="J569" s="294"/>
      <c r="K569" s="294"/>
      <c r="L569" s="298"/>
    </row>
    <row r="570" spans="2:12" s="292" customFormat="1" ht="15">
      <c r="B570" s="293"/>
      <c r="C570" s="294"/>
      <c r="D570" s="294"/>
      <c r="E570" s="294"/>
      <c r="F570" s="294"/>
      <c r="G570" s="294"/>
      <c r="H570" s="294"/>
      <c r="I570" s="294"/>
      <c r="J570" s="294"/>
      <c r="K570" s="294"/>
      <c r="L570" s="298"/>
    </row>
    <row r="571" spans="2:12" s="292" customFormat="1" ht="15">
      <c r="B571" s="293"/>
      <c r="C571" s="294"/>
      <c r="D571" s="294"/>
      <c r="E571" s="294"/>
      <c r="F571" s="294"/>
      <c r="G571" s="294"/>
      <c r="H571" s="294"/>
      <c r="I571" s="294"/>
      <c r="J571" s="294"/>
      <c r="K571" s="294"/>
      <c r="L571" s="298"/>
    </row>
    <row r="572" spans="2:12" s="292" customFormat="1" ht="15">
      <c r="B572" s="293"/>
      <c r="C572" s="294"/>
      <c r="D572" s="294"/>
      <c r="E572" s="294"/>
      <c r="F572" s="294"/>
      <c r="G572" s="294"/>
      <c r="H572" s="294"/>
      <c r="I572" s="294"/>
      <c r="J572" s="294"/>
      <c r="K572" s="294"/>
      <c r="L572" s="298"/>
    </row>
    <row r="573" spans="2:12" s="292" customFormat="1" ht="15">
      <c r="B573" s="293"/>
      <c r="C573" s="294"/>
      <c r="D573" s="294"/>
      <c r="E573" s="294"/>
      <c r="F573" s="294"/>
      <c r="G573" s="294"/>
      <c r="H573" s="294"/>
      <c r="I573" s="294"/>
      <c r="J573" s="294"/>
      <c r="K573" s="294"/>
      <c r="L573" s="298"/>
    </row>
    <row r="574" spans="2:12" s="292" customFormat="1" ht="15">
      <c r="B574" s="293"/>
      <c r="C574" s="294"/>
      <c r="D574" s="294"/>
      <c r="E574" s="294"/>
      <c r="F574" s="294"/>
      <c r="G574" s="294"/>
      <c r="H574" s="294"/>
      <c r="I574" s="294"/>
      <c r="J574" s="294"/>
      <c r="K574" s="294"/>
      <c r="L574" s="298"/>
    </row>
    <row r="575" spans="2:12" s="292" customFormat="1" ht="15">
      <c r="B575" s="293"/>
      <c r="C575" s="294"/>
      <c r="D575" s="294"/>
      <c r="E575" s="294"/>
      <c r="F575" s="294"/>
      <c r="G575" s="294"/>
      <c r="H575" s="294"/>
      <c r="I575" s="294"/>
      <c r="J575" s="294"/>
      <c r="K575" s="294"/>
      <c r="L575" s="298"/>
    </row>
    <row r="576" spans="2:12" s="292" customFormat="1" ht="15">
      <c r="B576" s="293"/>
      <c r="C576" s="294"/>
      <c r="D576" s="294"/>
      <c r="E576" s="294"/>
      <c r="F576" s="294"/>
      <c r="G576" s="294"/>
      <c r="H576" s="294"/>
      <c r="I576" s="294"/>
      <c r="J576" s="294"/>
      <c r="K576" s="294"/>
      <c r="L576" s="298"/>
    </row>
    <row r="577" spans="2:12" s="292" customFormat="1" ht="15">
      <c r="B577" s="293"/>
      <c r="C577" s="294"/>
      <c r="D577" s="294"/>
      <c r="E577" s="294"/>
      <c r="F577" s="294"/>
      <c r="G577" s="294"/>
      <c r="H577" s="294"/>
      <c r="I577" s="294"/>
      <c r="J577" s="294"/>
      <c r="K577" s="294"/>
      <c r="L577" s="298"/>
    </row>
    <row r="578" spans="2:12" s="292" customFormat="1" ht="15">
      <c r="B578" s="293"/>
      <c r="C578" s="294"/>
      <c r="D578" s="294"/>
      <c r="E578" s="294"/>
      <c r="F578" s="294"/>
      <c r="G578" s="294"/>
      <c r="H578" s="294"/>
      <c r="I578" s="294"/>
      <c r="J578" s="294"/>
      <c r="K578" s="294"/>
      <c r="L578" s="298"/>
    </row>
    <row r="579" spans="2:12" s="292" customFormat="1" ht="15">
      <c r="B579" s="293"/>
      <c r="C579" s="294"/>
      <c r="D579" s="294"/>
      <c r="E579" s="294"/>
      <c r="F579" s="294"/>
      <c r="G579" s="294"/>
      <c r="H579" s="294"/>
      <c r="I579" s="294"/>
      <c r="J579" s="294"/>
      <c r="K579" s="294"/>
      <c r="L579" s="298"/>
    </row>
    <row r="580" spans="2:12" s="292" customFormat="1" ht="15">
      <c r="B580" s="293"/>
      <c r="C580" s="294"/>
      <c r="D580" s="294"/>
      <c r="E580" s="294"/>
      <c r="F580" s="294"/>
      <c r="G580" s="294"/>
      <c r="H580" s="294"/>
      <c r="I580" s="294"/>
      <c r="J580" s="294"/>
      <c r="K580" s="294"/>
      <c r="L580" s="298"/>
    </row>
    <row r="581" spans="2:12" s="292" customFormat="1" ht="15">
      <c r="B581" s="293"/>
      <c r="C581" s="294"/>
      <c r="D581" s="294"/>
      <c r="E581" s="294"/>
      <c r="F581" s="294"/>
      <c r="G581" s="294"/>
      <c r="H581" s="294"/>
      <c r="I581" s="294"/>
      <c r="J581" s="294"/>
      <c r="K581" s="294"/>
      <c r="L581" s="298"/>
    </row>
    <row r="582" spans="2:12" s="292" customFormat="1" ht="15">
      <c r="B582" s="293"/>
      <c r="C582" s="294"/>
      <c r="D582" s="294"/>
      <c r="E582" s="294"/>
      <c r="F582" s="294"/>
      <c r="G582" s="294"/>
      <c r="H582" s="294"/>
      <c r="I582" s="294"/>
      <c r="J582" s="294"/>
      <c r="K582" s="294"/>
      <c r="L582" s="298"/>
    </row>
    <row r="583" spans="2:12" s="292" customFormat="1" ht="15">
      <c r="B583" s="293"/>
      <c r="C583" s="294"/>
      <c r="D583" s="294"/>
      <c r="E583" s="294"/>
      <c r="F583" s="294"/>
      <c r="G583" s="294"/>
      <c r="H583" s="294"/>
      <c r="I583" s="294"/>
      <c r="J583" s="294"/>
      <c r="K583" s="294"/>
      <c r="L583" s="298"/>
    </row>
    <row r="584" spans="2:12" s="292" customFormat="1" ht="15">
      <c r="B584" s="293"/>
      <c r="C584" s="294"/>
      <c r="D584" s="294"/>
      <c r="E584" s="294"/>
      <c r="F584" s="294"/>
      <c r="G584" s="294"/>
      <c r="H584" s="294"/>
      <c r="I584" s="294"/>
      <c r="J584" s="294"/>
      <c r="K584" s="294"/>
      <c r="L584" s="298"/>
    </row>
    <row r="585" spans="2:12" s="292" customFormat="1" ht="15">
      <c r="B585" s="293"/>
      <c r="C585" s="294"/>
      <c r="D585" s="294"/>
      <c r="E585" s="294"/>
      <c r="F585" s="294"/>
      <c r="G585" s="294"/>
      <c r="H585" s="294"/>
      <c r="I585" s="294"/>
      <c r="J585" s="294"/>
      <c r="K585" s="294"/>
      <c r="L585" s="298"/>
    </row>
    <row r="586" spans="2:12" s="292" customFormat="1" ht="15">
      <c r="B586" s="293"/>
      <c r="C586" s="294"/>
      <c r="D586" s="294"/>
      <c r="E586" s="294"/>
      <c r="F586" s="294"/>
      <c r="G586" s="294"/>
      <c r="H586" s="294"/>
      <c r="I586" s="294"/>
      <c r="J586" s="294"/>
      <c r="K586" s="294"/>
      <c r="L586" s="298"/>
    </row>
    <row r="587" spans="2:12" s="292" customFormat="1" ht="15">
      <c r="B587" s="293"/>
      <c r="C587" s="294"/>
      <c r="D587" s="294"/>
      <c r="E587" s="294"/>
      <c r="F587" s="294"/>
      <c r="G587" s="294"/>
      <c r="H587" s="294"/>
      <c r="I587" s="294"/>
      <c r="J587" s="294"/>
      <c r="K587" s="294"/>
      <c r="L587" s="298"/>
    </row>
    <row r="588" spans="2:12" s="292" customFormat="1" ht="15">
      <c r="B588" s="293"/>
      <c r="C588" s="294"/>
      <c r="D588" s="294"/>
      <c r="E588" s="294"/>
      <c r="F588" s="294"/>
      <c r="G588" s="294"/>
      <c r="H588" s="294"/>
      <c r="I588" s="294"/>
      <c r="J588" s="294"/>
      <c r="K588" s="294"/>
      <c r="L588" s="298"/>
    </row>
    <row r="589" spans="2:12" s="292" customFormat="1" ht="15">
      <c r="B589" s="293"/>
      <c r="C589" s="294"/>
      <c r="D589" s="294"/>
      <c r="E589" s="294"/>
      <c r="F589" s="294"/>
      <c r="G589" s="294"/>
      <c r="H589" s="294"/>
      <c r="I589" s="294"/>
      <c r="J589" s="294"/>
      <c r="K589" s="294"/>
      <c r="L589" s="298"/>
    </row>
    <row r="590" spans="2:12" s="292" customFormat="1" ht="15">
      <c r="B590" s="293"/>
      <c r="C590" s="294"/>
      <c r="D590" s="294"/>
      <c r="E590" s="294"/>
      <c r="F590" s="294"/>
      <c r="G590" s="294"/>
      <c r="H590" s="294"/>
      <c r="I590" s="294"/>
      <c r="J590" s="294"/>
      <c r="K590" s="294"/>
      <c r="L590" s="298"/>
    </row>
    <row r="591" spans="2:12" s="292" customFormat="1" ht="15">
      <c r="B591" s="293"/>
      <c r="C591" s="294"/>
      <c r="D591" s="294"/>
      <c r="E591" s="294"/>
      <c r="F591" s="294"/>
      <c r="G591" s="294"/>
      <c r="H591" s="294"/>
      <c r="I591" s="294"/>
      <c r="J591" s="294"/>
      <c r="K591" s="294"/>
      <c r="L591" s="298"/>
    </row>
    <row r="592" spans="2:12" s="292" customFormat="1" ht="15">
      <c r="B592" s="293"/>
      <c r="C592" s="294"/>
      <c r="D592" s="294"/>
      <c r="E592" s="294"/>
      <c r="F592" s="294"/>
      <c r="G592" s="294"/>
      <c r="H592" s="294"/>
      <c r="I592" s="294"/>
      <c r="J592" s="294"/>
      <c r="K592" s="294"/>
      <c r="L592" s="298"/>
    </row>
    <row r="593" spans="2:12" s="292" customFormat="1" ht="15">
      <c r="B593" s="293"/>
      <c r="C593" s="294"/>
      <c r="D593" s="294"/>
      <c r="E593" s="294"/>
      <c r="F593" s="294"/>
      <c r="G593" s="294"/>
      <c r="H593" s="294"/>
      <c r="I593" s="294"/>
      <c r="J593" s="294"/>
      <c r="K593" s="294"/>
      <c r="L593" s="298"/>
    </row>
    <row r="594" spans="2:12" s="292" customFormat="1" ht="15">
      <c r="B594" s="293"/>
      <c r="C594" s="294"/>
      <c r="D594" s="294"/>
      <c r="E594" s="294"/>
      <c r="F594" s="294"/>
      <c r="G594" s="294"/>
      <c r="H594" s="294"/>
      <c r="I594" s="294"/>
      <c r="J594" s="294"/>
      <c r="K594" s="294"/>
      <c r="L594" s="298"/>
    </row>
    <row r="595" spans="2:12" s="292" customFormat="1" ht="15">
      <c r="B595" s="293"/>
      <c r="C595" s="294"/>
      <c r="D595" s="294"/>
      <c r="E595" s="294"/>
      <c r="F595" s="294"/>
      <c r="G595" s="294"/>
      <c r="H595" s="294"/>
      <c r="I595" s="294"/>
      <c r="J595" s="294"/>
      <c r="K595" s="294"/>
      <c r="L595" s="298"/>
    </row>
    <row r="596" spans="2:12" s="292" customFormat="1" ht="15">
      <c r="B596" s="293"/>
      <c r="C596" s="294"/>
      <c r="D596" s="294"/>
      <c r="E596" s="294"/>
      <c r="F596" s="294"/>
      <c r="G596" s="294"/>
      <c r="H596" s="294"/>
      <c r="I596" s="294"/>
      <c r="J596" s="294"/>
      <c r="K596" s="294"/>
      <c r="L596" s="298"/>
    </row>
    <row r="597" spans="2:12" s="292" customFormat="1" ht="15">
      <c r="B597" s="293"/>
      <c r="C597" s="294"/>
      <c r="D597" s="294"/>
      <c r="E597" s="294"/>
      <c r="F597" s="294"/>
      <c r="G597" s="294"/>
      <c r="H597" s="294"/>
      <c r="I597" s="294"/>
      <c r="J597" s="294"/>
      <c r="K597" s="294"/>
      <c r="L597" s="298"/>
    </row>
    <row r="598" spans="2:12" s="292" customFormat="1" ht="15">
      <c r="B598" s="293"/>
      <c r="C598" s="294"/>
      <c r="D598" s="294"/>
      <c r="E598" s="294"/>
      <c r="F598" s="294"/>
      <c r="G598" s="294"/>
      <c r="H598" s="294"/>
      <c r="I598" s="294"/>
      <c r="J598" s="294"/>
      <c r="K598" s="294"/>
      <c r="L598" s="298"/>
    </row>
    <row r="599" spans="2:12" s="292" customFormat="1" ht="15">
      <c r="B599" s="293"/>
      <c r="C599" s="294"/>
      <c r="D599" s="294"/>
      <c r="E599" s="294"/>
      <c r="F599" s="294"/>
      <c r="G599" s="294"/>
      <c r="H599" s="294"/>
      <c r="I599" s="294"/>
      <c r="J599" s="294"/>
      <c r="K599" s="294"/>
      <c r="L599" s="298"/>
    </row>
    <row r="600" spans="2:12" s="292" customFormat="1" ht="15">
      <c r="B600" s="293"/>
      <c r="C600" s="294"/>
      <c r="D600" s="294"/>
      <c r="E600" s="294"/>
      <c r="F600" s="294"/>
      <c r="G600" s="294"/>
      <c r="H600" s="294"/>
      <c r="I600" s="294"/>
      <c r="J600" s="294"/>
      <c r="K600" s="294"/>
      <c r="L600" s="298"/>
    </row>
    <row r="601" spans="2:12" s="292" customFormat="1" ht="15">
      <c r="B601" s="293"/>
      <c r="C601" s="294"/>
      <c r="D601" s="294"/>
      <c r="E601" s="294"/>
      <c r="F601" s="294"/>
      <c r="G601" s="294"/>
      <c r="H601" s="294"/>
      <c r="I601" s="294"/>
      <c r="J601" s="294"/>
      <c r="K601" s="294"/>
      <c r="L601" s="298"/>
    </row>
    <row r="602" spans="2:12" s="292" customFormat="1" ht="15">
      <c r="B602" s="293"/>
      <c r="C602" s="294"/>
      <c r="D602" s="294"/>
      <c r="E602" s="294"/>
      <c r="F602" s="294"/>
      <c r="G602" s="294"/>
      <c r="H602" s="294"/>
      <c r="I602" s="294"/>
      <c r="J602" s="294"/>
      <c r="K602" s="294"/>
      <c r="L602" s="298"/>
    </row>
    <row r="603" spans="2:12" s="292" customFormat="1" ht="15">
      <c r="B603" s="293"/>
      <c r="C603" s="294"/>
      <c r="D603" s="294"/>
      <c r="E603" s="294"/>
      <c r="F603" s="294"/>
      <c r="G603" s="294"/>
      <c r="H603" s="294"/>
      <c r="I603" s="294"/>
      <c r="J603" s="294"/>
      <c r="K603" s="294"/>
      <c r="L603" s="298"/>
    </row>
    <row r="604" spans="2:12" s="292" customFormat="1" ht="15">
      <c r="B604" s="293"/>
      <c r="C604" s="294"/>
      <c r="D604" s="294"/>
      <c r="E604" s="294"/>
      <c r="F604" s="294"/>
      <c r="G604" s="294"/>
      <c r="H604" s="294"/>
      <c r="I604" s="294"/>
      <c r="J604" s="294"/>
      <c r="K604" s="294"/>
      <c r="L604" s="298"/>
    </row>
    <row r="605" spans="2:12" s="292" customFormat="1" ht="15">
      <c r="B605" s="293"/>
      <c r="C605" s="294"/>
      <c r="D605" s="294"/>
      <c r="E605" s="294"/>
      <c r="F605" s="294"/>
      <c r="G605" s="294"/>
      <c r="H605" s="294"/>
      <c r="I605" s="294"/>
      <c r="J605" s="294"/>
      <c r="K605" s="294"/>
      <c r="L605" s="298"/>
    </row>
    <row r="606" spans="2:12" s="292" customFormat="1" ht="15">
      <c r="B606" s="293"/>
      <c r="C606" s="294"/>
      <c r="D606" s="294"/>
      <c r="E606" s="294"/>
      <c r="F606" s="294"/>
      <c r="G606" s="294"/>
      <c r="H606" s="294"/>
      <c r="I606" s="294"/>
      <c r="J606" s="294"/>
      <c r="K606" s="294"/>
      <c r="L606" s="298"/>
    </row>
    <row r="607" spans="2:12" s="292" customFormat="1" ht="15">
      <c r="B607" s="293"/>
      <c r="C607" s="294"/>
      <c r="D607" s="294"/>
      <c r="E607" s="294"/>
      <c r="F607" s="294"/>
      <c r="G607" s="294"/>
      <c r="H607" s="294"/>
      <c r="I607" s="294"/>
      <c r="J607" s="294"/>
      <c r="K607" s="294"/>
      <c r="L607" s="298"/>
    </row>
    <row r="608" spans="2:12" s="292" customFormat="1" ht="15">
      <c r="B608" s="293"/>
      <c r="C608" s="294"/>
      <c r="D608" s="294"/>
      <c r="E608" s="294"/>
      <c r="F608" s="294"/>
      <c r="G608" s="294"/>
      <c r="H608" s="294"/>
      <c r="I608" s="294"/>
      <c r="J608" s="294"/>
      <c r="K608" s="294"/>
      <c r="L608" s="298"/>
    </row>
    <row r="609" spans="2:12" s="292" customFormat="1" ht="15">
      <c r="B609" s="293"/>
      <c r="C609" s="294"/>
      <c r="D609" s="294"/>
      <c r="E609" s="294"/>
      <c r="F609" s="294"/>
      <c r="G609" s="294"/>
      <c r="H609" s="294"/>
      <c r="I609" s="294"/>
      <c r="J609" s="294"/>
      <c r="K609" s="294"/>
      <c r="L609" s="298"/>
    </row>
    <row r="610" spans="2:12" s="292" customFormat="1" ht="15">
      <c r="B610" s="293"/>
      <c r="C610" s="294"/>
      <c r="D610" s="294"/>
      <c r="E610" s="294"/>
      <c r="F610" s="294"/>
      <c r="G610" s="294"/>
      <c r="H610" s="294"/>
      <c r="I610" s="294"/>
      <c r="J610" s="294"/>
      <c r="K610" s="294"/>
      <c r="L610" s="298"/>
    </row>
    <row r="611" spans="2:12" s="292" customFormat="1" ht="15">
      <c r="B611" s="293"/>
      <c r="C611" s="294"/>
      <c r="D611" s="294"/>
      <c r="E611" s="294"/>
      <c r="F611" s="294"/>
      <c r="G611" s="294"/>
      <c r="H611" s="294"/>
      <c r="I611" s="294"/>
      <c r="J611" s="294"/>
      <c r="K611" s="294"/>
      <c r="L611" s="298"/>
    </row>
    <row r="612" spans="2:12" s="292" customFormat="1" ht="15">
      <c r="B612" s="293"/>
      <c r="C612" s="294"/>
      <c r="D612" s="294"/>
      <c r="E612" s="294"/>
      <c r="F612" s="294"/>
      <c r="G612" s="294"/>
      <c r="H612" s="294"/>
      <c r="I612" s="294"/>
      <c r="J612" s="294"/>
      <c r="K612" s="294"/>
      <c r="L612" s="298"/>
    </row>
    <row r="613" spans="2:12" s="292" customFormat="1" ht="15">
      <c r="B613" s="293"/>
      <c r="C613" s="294"/>
      <c r="D613" s="294"/>
      <c r="E613" s="294"/>
      <c r="F613" s="294"/>
      <c r="G613" s="294"/>
      <c r="H613" s="294"/>
      <c r="I613" s="294"/>
      <c r="J613" s="294"/>
      <c r="K613" s="294"/>
      <c r="L613" s="298"/>
    </row>
    <row r="614" spans="2:12" s="292" customFormat="1" ht="15">
      <c r="B614" s="293"/>
      <c r="C614" s="294"/>
      <c r="D614" s="294"/>
      <c r="E614" s="294"/>
      <c r="F614" s="294"/>
      <c r="G614" s="294"/>
      <c r="H614" s="294"/>
      <c r="I614" s="294"/>
      <c r="J614" s="294"/>
      <c r="K614" s="294"/>
      <c r="L614" s="298"/>
    </row>
    <row r="615" spans="2:12" s="292" customFormat="1" ht="15">
      <c r="B615" s="293"/>
      <c r="C615" s="294"/>
      <c r="D615" s="294"/>
      <c r="E615" s="294"/>
      <c r="F615" s="294"/>
      <c r="G615" s="294"/>
      <c r="H615" s="294"/>
      <c r="I615" s="294"/>
      <c r="J615" s="294"/>
      <c r="K615" s="294"/>
      <c r="L615" s="298"/>
    </row>
    <row r="616" spans="2:12" s="292" customFormat="1" ht="15">
      <c r="B616" s="293"/>
      <c r="C616" s="294"/>
      <c r="D616" s="294"/>
      <c r="E616" s="294"/>
      <c r="F616" s="294"/>
      <c r="G616" s="294"/>
      <c r="H616" s="294"/>
      <c r="I616" s="294"/>
      <c r="J616" s="294"/>
      <c r="K616" s="294"/>
      <c r="L616" s="298"/>
    </row>
    <row r="617" spans="2:12" s="292" customFormat="1" ht="15">
      <c r="B617" s="293"/>
      <c r="C617" s="294"/>
      <c r="D617" s="294"/>
      <c r="E617" s="294"/>
      <c r="F617" s="294"/>
      <c r="G617" s="294"/>
      <c r="H617" s="294"/>
      <c r="I617" s="294"/>
      <c r="J617" s="294"/>
      <c r="K617" s="294"/>
      <c r="L617" s="298"/>
    </row>
    <row r="618" spans="2:12" s="292" customFormat="1" ht="15">
      <c r="B618" s="293"/>
      <c r="C618" s="294"/>
      <c r="D618" s="294"/>
      <c r="E618" s="294"/>
      <c r="F618" s="294"/>
      <c r="G618" s="294"/>
      <c r="H618" s="294"/>
      <c r="I618" s="294"/>
      <c r="J618" s="294"/>
      <c r="K618" s="294"/>
      <c r="L618" s="298"/>
    </row>
    <row r="619" spans="2:12" s="292" customFormat="1" ht="15">
      <c r="B619" s="293"/>
      <c r="C619" s="294"/>
      <c r="D619" s="294"/>
      <c r="E619" s="294"/>
      <c r="F619" s="294"/>
      <c r="G619" s="294"/>
      <c r="H619" s="294"/>
      <c r="I619" s="294"/>
      <c r="J619" s="294"/>
      <c r="K619" s="294"/>
      <c r="L619" s="298"/>
    </row>
    <row r="620" spans="2:12" s="292" customFormat="1" ht="15">
      <c r="B620" s="293"/>
      <c r="C620" s="294"/>
      <c r="D620" s="294"/>
      <c r="E620" s="294"/>
      <c r="F620" s="294"/>
      <c r="G620" s="294"/>
      <c r="H620" s="294"/>
      <c r="I620" s="294"/>
      <c r="J620" s="294"/>
      <c r="K620" s="294"/>
      <c r="L620" s="298"/>
    </row>
    <row r="621" spans="2:12" s="292" customFormat="1" ht="15">
      <c r="B621" s="293"/>
      <c r="C621" s="294"/>
      <c r="D621" s="294"/>
      <c r="E621" s="294"/>
      <c r="F621" s="294"/>
      <c r="G621" s="294"/>
      <c r="H621" s="294"/>
      <c r="I621" s="294"/>
      <c r="J621" s="294"/>
      <c r="K621" s="294"/>
      <c r="L621" s="298"/>
    </row>
    <row r="622" spans="2:12" s="292" customFormat="1" ht="15">
      <c r="B622" s="293"/>
      <c r="C622" s="294"/>
      <c r="D622" s="294"/>
      <c r="E622" s="294"/>
      <c r="F622" s="294"/>
      <c r="G622" s="294"/>
      <c r="H622" s="294"/>
      <c r="I622" s="294"/>
      <c r="J622" s="294"/>
      <c r="K622" s="294"/>
      <c r="L622" s="298"/>
    </row>
    <row r="623" spans="2:12" s="292" customFormat="1" ht="15">
      <c r="B623" s="293"/>
      <c r="C623" s="294"/>
      <c r="D623" s="294"/>
      <c r="E623" s="294"/>
      <c r="F623" s="294"/>
      <c r="G623" s="294"/>
      <c r="H623" s="294"/>
      <c r="I623" s="294"/>
      <c r="J623" s="294"/>
      <c r="K623" s="294"/>
      <c r="L623" s="298"/>
    </row>
    <row r="624" spans="2:12" s="292" customFormat="1" ht="15">
      <c r="B624" s="293"/>
      <c r="C624" s="294"/>
      <c r="D624" s="294"/>
      <c r="E624" s="294"/>
      <c r="F624" s="294"/>
      <c r="G624" s="294"/>
      <c r="H624" s="294"/>
      <c r="I624" s="294"/>
      <c r="J624" s="294"/>
      <c r="K624" s="294"/>
      <c r="L624" s="298"/>
    </row>
    <row r="625" spans="2:12" s="292" customFormat="1" ht="15">
      <c r="B625" s="293"/>
      <c r="C625" s="294"/>
      <c r="D625" s="294"/>
      <c r="E625" s="294"/>
      <c r="F625" s="294"/>
      <c r="G625" s="294"/>
      <c r="H625" s="294"/>
      <c r="I625" s="294"/>
      <c r="J625" s="294"/>
      <c r="K625" s="294"/>
      <c r="L625" s="298"/>
    </row>
    <row r="626" spans="2:12" s="292" customFormat="1" ht="15">
      <c r="B626" s="293"/>
      <c r="C626" s="294"/>
      <c r="D626" s="294"/>
      <c r="E626" s="294"/>
      <c r="F626" s="294"/>
      <c r="G626" s="294"/>
      <c r="H626" s="294"/>
      <c r="I626" s="294"/>
      <c r="J626" s="294"/>
      <c r="K626" s="294"/>
      <c r="L626" s="298"/>
    </row>
    <row r="627" spans="2:12" s="292" customFormat="1" ht="15">
      <c r="B627" s="293"/>
      <c r="C627" s="294"/>
      <c r="D627" s="294"/>
      <c r="E627" s="294"/>
      <c r="F627" s="294"/>
      <c r="G627" s="294"/>
      <c r="H627" s="294"/>
      <c r="I627" s="294"/>
      <c r="J627" s="294"/>
      <c r="K627" s="294"/>
      <c r="L627" s="298"/>
    </row>
    <row r="628" spans="2:12" s="292" customFormat="1" ht="15">
      <c r="B628" s="293"/>
      <c r="C628" s="294"/>
      <c r="D628" s="294"/>
      <c r="E628" s="294"/>
      <c r="F628" s="294"/>
      <c r="G628" s="294"/>
      <c r="H628" s="294"/>
      <c r="I628" s="294"/>
      <c r="J628" s="294"/>
      <c r="K628" s="294"/>
      <c r="L628" s="298"/>
    </row>
    <row r="629" spans="2:12" s="292" customFormat="1" ht="15">
      <c r="B629" s="293"/>
      <c r="C629" s="294"/>
      <c r="D629" s="294"/>
      <c r="E629" s="294"/>
      <c r="F629" s="294"/>
      <c r="G629" s="294"/>
      <c r="H629" s="294"/>
      <c r="I629" s="294"/>
      <c r="J629" s="294"/>
      <c r="K629" s="294"/>
      <c r="L629" s="298"/>
    </row>
    <row r="630" spans="2:12" s="292" customFormat="1" ht="15">
      <c r="B630" s="293"/>
      <c r="C630" s="294"/>
      <c r="D630" s="294"/>
      <c r="E630" s="294"/>
      <c r="F630" s="294"/>
      <c r="G630" s="294"/>
      <c r="H630" s="294"/>
      <c r="I630" s="294"/>
      <c r="J630" s="294"/>
      <c r="K630" s="294"/>
      <c r="L630" s="298"/>
    </row>
  </sheetData>
  <sheetProtection password="DFAB" sheet="1" objects="1" scenarios="1" selectLockedCells="1" selectUnlockedCells="1"/>
  <mergeCells count="12">
    <mergeCell ref="A14:A15"/>
    <mergeCell ref="C14:C15"/>
    <mergeCell ref="A16:C16"/>
    <mergeCell ref="H1:J1"/>
    <mergeCell ref="B3:K3"/>
    <mergeCell ref="B4:K4"/>
    <mergeCell ref="H6:K6"/>
    <mergeCell ref="A9:J9"/>
    <mergeCell ref="A10:A11"/>
    <mergeCell ref="B11:C11"/>
    <mergeCell ref="A12:A13"/>
    <mergeCell ref="B13:C13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>
    <pageSetUpPr fitToPage="1"/>
  </sheetPr>
  <dimension ref="A1:AQ414"/>
  <sheetViews>
    <sheetView showZeros="0" zoomScaleSheetLayoutView="100" workbookViewId="0" topLeftCell="A1">
      <selection activeCell="E1" sqref="E1:G1"/>
    </sheetView>
  </sheetViews>
  <sheetFormatPr defaultColWidth="9.140625" defaultRowHeight="12.75"/>
  <cols>
    <col min="1" max="1" width="4.140625" style="258" customWidth="1"/>
    <col min="2" max="2" width="49.421875" style="258" customWidth="1"/>
    <col min="3" max="3" width="14.57421875" style="258" hidden="1" customWidth="1"/>
    <col min="4" max="4" width="13.140625" style="259" hidden="1" customWidth="1"/>
    <col min="5" max="7" width="15.8515625" style="258" customWidth="1"/>
    <col min="8" max="16384" width="9.140625" style="258" customWidth="1"/>
  </cols>
  <sheetData>
    <row r="1" spans="1:7" s="300" customFormat="1" ht="15" customHeight="1">
      <c r="A1" s="299"/>
      <c r="B1" s="299"/>
      <c r="C1" s="299"/>
      <c r="D1" s="299"/>
      <c r="E1" s="451" t="s">
        <v>254</v>
      </c>
      <c r="F1" s="451"/>
      <c r="G1" s="451"/>
    </row>
    <row r="2" spans="1:7" s="301" customFormat="1" ht="74.25" customHeight="1">
      <c r="A2" s="530" t="s">
        <v>255</v>
      </c>
      <c r="B2" s="530"/>
      <c r="C2" s="530"/>
      <c r="D2" s="530"/>
      <c r="E2" s="530"/>
      <c r="F2" s="530"/>
      <c r="G2" s="530"/>
    </row>
    <row r="3" spans="1:7" s="301" customFormat="1" ht="22.5" customHeight="1" thickBot="1">
      <c r="A3" s="302"/>
      <c r="D3" s="302"/>
      <c r="E3" s="303"/>
      <c r="F3" s="303"/>
      <c r="G3" s="303" t="s">
        <v>5</v>
      </c>
    </row>
    <row r="4" spans="1:7" s="304" customFormat="1" ht="10.5" customHeight="1">
      <c r="A4" s="524" t="s">
        <v>7</v>
      </c>
      <c r="B4" s="525"/>
      <c r="C4" s="525" t="s">
        <v>133</v>
      </c>
      <c r="D4" s="528" t="s">
        <v>134</v>
      </c>
      <c r="E4" s="516" t="s">
        <v>256</v>
      </c>
      <c r="F4" s="516" t="s">
        <v>257</v>
      </c>
      <c r="G4" s="518" t="s">
        <v>258</v>
      </c>
    </row>
    <row r="5" spans="1:7" s="238" customFormat="1" ht="39.75" customHeight="1">
      <c r="A5" s="526"/>
      <c r="B5" s="527"/>
      <c r="C5" s="527"/>
      <c r="D5" s="529"/>
      <c r="E5" s="517"/>
      <c r="F5" s="517"/>
      <c r="G5" s="519"/>
    </row>
    <row r="6" spans="1:36" s="301" customFormat="1" ht="12.75">
      <c r="A6" s="520" t="s">
        <v>34</v>
      </c>
      <c r="B6" s="521"/>
      <c r="C6" s="521"/>
      <c r="D6" s="521"/>
      <c r="E6" s="521"/>
      <c r="F6" s="305"/>
      <c r="G6" s="306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</row>
    <row r="7" spans="1:36" s="301" customFormat="1" ht="11.25">
      <c r="A7" s="308" t="s">
        <v>35</v>
      </c>
      <c r="B7" s="309" t="s">
        <v>36</v>
      </c>
      <c r="C7" s="310"/>
      <c r="D7" s="310"/>
      <c r="E7" s="310"/>
      <c r="F7" s="310"/>
      <c r="G7" s="311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</row>
    <row r="8" spans="1:36" s="301" customFormat="1" ht="11.25" hidden="1">
      <c r="A8" s="312"/>
      <c r="B8" s="313" t="s">
        <v>37</v>
      </c>
      <c r="C8" s="314">
        <f>'[3]2a_mell'!AA7-('[3]2a_mell'!Z7+'[3]2a_mell'!E7)</f>
        <v>15451.862614285714</v>
      </c>
      <c r="D8" s="315">
        <f>'[3]2a_mell'!Z7+'[3]2a_mell'!E7</f>
        <v>4332</v>
      </c>
      <c r="E8" s="316">
        <f aca="true" t="shared" si="0" ref="E8:E14">SUM(C8:D8)</f>
        <v>19783.862614285714</v>
      </c>
      <c r="F8" s="316">
        <f aca="true" t="shared" si="1" ref="F8:G14">E8*1.05</f>
        <v>20773.055745</v>
      </c>
      <c r="G8" s="317">
        <f t="shared" si="1"/>
        <v>21811.708532250002</v>
      </c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</row>
    <row r="9" spans="1:36" s="300" customFormat="1" ht="11.25" hidden="1">
      <c r="A9" s="318"/>
      <c r="B9" s="319" t="s">
        <v>38</v>
      </c>
      <c r="C9" s="314">
        <f>'[3]2a_mell'!AA8-('[3]2a_mell'!Z8+'[3]2a_mell'!E8)</f>
        <v>0</v>
      </c>
      <c r="D9" s="315">
        <f>'[3]2a_mell'!Z8+'[3]2a_mell'!E8</f>
        <v>0</v>
      </c>
      <c r="E9" s="316">
        <f t="shared" si="0"/>
        <v>0</v>
      </c>
      <c r="F9" s="316">
        <f t="shared" si="1"/>
        <v>0</v>
      </c>
      <c r="G9" s="317">
        <f t="shared" si="1"/>
        <v>0</v>
      </c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</row>
    <row r="10" spans="1:36" s="301" customFormat="1" ht="11.25" hidden="1">
      <c r="A10" s="312"/>
      <c r="B10" s="313" t="s">
        <v>39</v>
      </c>
      <c r="C10" s="314">
        <f>'[3]2a_mell'!AA9-('[3]2a_mell'!Z9+'[3]2a_mell'!E9)</f>
        <v>37610</v>
      </c>
      <c r="D10" s="315">
        <f>'[3]2a_mell'!Z9+'[3]2a_mell'!E9</f>
        <v>0</v>
      </c>
      <c r="E10" s="316">
        <f t="shared" si="0"/>
        <v>37610</v>
      </c>
      <c r="F10" s="316">
        <f t="shared" si="1"/>
        <v>39490.5</v>
      </c>
      <c r="G10" s="317">
        <f t="shared" si="1"/>
        <v>41465.025</v>
      </c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</row>
    <row r="11" spans="1:36" s="301" customFormat="1" ht="11.25" hidden="1">
      <c r="A11" s="312"/>
      <c r="B11" s="313" t="s">
        <v>40</v>
      </c>
      <c r="C11" s="314">
        <f>'[3]2a_mell'!AA10-('[3]2a_mell'!Z10+'[3]2a_mell'!E10)</f>
        <v>0</v>
      </c>
      <c r="D11" s="315">
        <f>'[3]2a_mell'!Z10+'[3]2a_mell'!E10</f>
        <v>0</v>
      </c>
      <c r="E11" s="316">
        <f t="shared" si="0"/>
        <v>0</v>
      </c>
      <c r="F11" s="316">
        <f t="shared" si="1"/>
        <v>0</v>
      </c>
      <c r="G11" s="317">
        <f t="shared" si="1"/>
        <v>0</v>
      </c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</row>
    <row r="12" spans="1:36" s="301" customFormat="1" ht="11.25" hidden="1">
      <c r="A12" s="312"/>
      <c r="B12" s="313" t="s">
        <v>41</v>
      </c>
      <c r="C12" s="314">
        <f>'[3]2a_mell'!AA11-('[3]2a_mell'!Z11+'[3]2a_mell'!E11)</f>
        <v>25700</v>
      </c>
      <c r="D12" s="315">
        <f>'[3]2a_mell'!Z11+'[3]2a_mell'!E11</f>
        <v>0</v>
      </c>
      <c r="E12" s="316">
        <f t="shared" si="0"/>
        <v>25700</v>
      </c>
      <c r="F12" s="316">
        <f t="shared" si="1"/>
        <v>26985</v>
      </c>
      <c r="G12" s="317">
        <f t="shared" si="1"/>
        <v>28334.25</v>
      </c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</row>
    <row r="13" spans="1:36" s="301" customFormat="1" ht="10.5" customHeight="1" hidden="1">
      <c r="A13" s="312"/>
      <c r="B13" s="313" t="s">
        <v>136</v>
      </c>
      <c r="C13" s="314">
        <f>'[3]2a_mell'!AA12-('[3]2a_mell'!Z12+'[3]2a_mell'!E12)</f>
        <v>11100</v>
      </c>
      <c r="D13" s="315">
        <f>'[3]2a_mell'!Z12+'[3]2a_mell'!E12</f>
        <v>0</v>
      </c>
      <c r="E13" s="316">
        <f t="shared" si="0"/>
        <v>11100</v>
      </c>
      <c r="F13" s="316">
        <f t="shared" si="1"/>
        <v>11655</v>
      </c>
      <c r="G13" s="317">
        <f t="shared" si="1"/>
        <v>12237.75</v>
      </c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</row>
    <row r="14" spans="1:36" s="301" customFormat="1" ht="11.25" hidden="1">
      <c r="A14" s="312"/>
      <c r="B14" s="313" t="s">
        <v>43</v>
      </c>
      <c r="C14" s="314">
        <f>'[3]2a_mell'!AA13-('[3]2a_mell'!Z13+'[3]2a_mell'!E13)</f>
        <v>810</v>
      </c>
      <c r="D14" s="315">
        <f>'[3]2a_mell'!Z13+'[3]2a_mell'!E13</f>
        <v>0</v>
      </c>
      <c r="E14" s="316">
        <f t="shared" si="0"/>
        <v>810</v>
      </c>
      <c r="F14" s="316">
        <f t="shared" si="1"/>
        <v>850.5</v>
      </c>
      <c r="G14" s="317">
        <f t="shared" si="1"/>
        <v>893.0250000000001</v>
      </c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</row>
    <row r="15" spans="1:36" s="325" customFormat="1" ht="12">
      <c r="A15" s="321"/>
      <c r="B15" s="322" t="s">
        <v>44</v>
      </c>
      <c r="C15" s="314">
        <f>'[3]2a_mell'!AA14-('[3]2a_mell'!Z14+'[3]2a_mell'!E14)</f>
        <v>53061.86261428571</v>
      </c>
      <c r="D15" s="315">
        <f>'[3]2a_mell'!Z14+'[3]2a_mell'!E14</f>
        <v>4332</v>
      </c>
      <c r="E15" s="323">
        <f>'[4]2a_mell '!AB14+'[4]2a_mell '!AB49</f>
        <v>57514.212400000004</v>
      </c>
      <c r="F15" s="316">
        <v>70146</v>
      </c>
      <c r="G15" s="317">
        <v>72952</v>
      </c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</row>
    <row r="16" spans="1:36" s="301" customFormat="1" ht="11.25">
      <c r="A16" s="308" t="s">
        <v>45</v>
      </c>
      <c r="B16" s="309" t="s">
        <v>2</v>
      </c>
      <c r="C16" s="310"/>
      <c r="D16" s="310"/>
      <c r="E16" s="310"/>
      <c r="F16" s="310"/>
      <c r="G16" s="311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</row>
    <row r="17" spans="1:36" s="301" customFormat="1" ht="11.25" hidden="1">
      <c r="A17" s="312"/>
      <c r="B17" s="522" t="s">
        <v>47</v>
      </c>
      <c r="C17" s="522"/>
      <c r="D17" s="522"/>
      <c r="E17" s="522"/>
      <c r="F17" s="316">
        <f aca="true" t="shared" si="2" ref="F17:F25">E17*1.05</f>
        <v>0</v>
      </c>
      <c r="G17" s="317">
        <f aca="true" t="shared" si="3" ref="G17:G57">F17*1.1</f>
        <v>0</v>
      </c>
      <c r="H17" s="326"/>
      <c r="I17" s="327"/>
      <c r="J17" s="328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</row>
    <row r="18" spans="1:36" s="301" customFormat="1" ht="11.25" hidden="1">
      <c r="A18" s="312"/>
      <c r="B18" s="313" t="s">
        <v>48</v>
      </c>
      <c r="C18" s="314">
        <f>'[3]2a_mell'!L17</f>
        <v>62729</v>
      </c>
      <c r="D18" s="315">
        <f>'[3]2a_mell'!Z17+'[3]2a_mell'!E17</f>
        <v>0</v>
      </c>
      <c r="E18" s="316">
        <f aca="true" t="shared" si="4" ref="E18:E25">SUM(C18:D18)</f>
        <v>62729</v>
      </c>
      <c r="F18" s="316">
        <f t="shared" si="2"/>
        <v>65865.45</v>
      </c>
      <c r="G18" s="317">
        <f t="shared" si="3"/>
        <v>72451.99500000001</v>
      </c>
      <c r="H18" s="329"/>
      <c r="I18" s="329"/>
      <c r="J18" s="329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</row>
    <row r="19" spans="1:36" s="301" customFormat="1" ht="11.25" hidden="1">
      <c r="A19" s="312"/>
      <c r="B19" s="313" t="s">
        <v>49</v>
      </c>
      <c r="C19" s="314">
        <f>'[3]2a_mell'!AA18-('[3]2a_mell'!Z18+'[3]2a_mell'!E18)</f>
        <v>0</v>
      </c>
      <c r="D19" s="315">
        <f>'[3]2a_mell'!Z18+'[3]2a_mell'!E18</f>
        <v>0</v>
      </c>
      <c r="E19" s="316">
        <f t="shared" si="4"/>
        <v>0</v>
      </c>
      <c r="F19" s="316">
        <f t="shared" si="2"/>
        <v>0</v>
      </c>
      <c r="G19" s="317">
        <f t="shared" si="3"/>
        <v>0</v>
      </c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</row>
    <row r="20" spans="1:36" s="301" customFormat="1" ht="11.25" hidden="1">
      <c r="A20" s="312"/>
      <c r="B20" s="313" t="s">
        <v>50</v>
      </c>
      <c r="C20" s="314">
        <f>'[3]2a_mell'!AA19-('[3]2a_mell'!Z19+'[3]2a_mell'!E19)</f>
        <v>0</v>
      </c>
      <c r="D20" s="315">
        <f>'[3]2a_mell'!Z19+'[3]2a_mell'!E19</f>
        <v>0</v>
      </c>
      <c r="E20" s="316">
        <f t="shared" si="4"/>
        <v>0</v>
      </c>
      <c r="F20" s="316">
        <f t="shared" si="2"/>
        <v>0</v>
      </c>
      <c r="G20" s="317">
        <f t="shared" si="3"/>
        <v>0</v>
      </c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</row>
    <row r="21" spans="1:36" s="301" customFormat="1" ht="11.25" hidden="1">
      <c r="A21" s="312"/>
      <c r="B21" s="313" t="s">
        <v>51</v>
      </c>
      <c r="C21" s="314">
        <f>'[3]2a_mell'!AA20</f>
        <v>24799</v>
      </c>
      <c r="D21" s="315">
        <f>'[3]2a_mell'!Z20+'[3]2a_mell'!E20</f>
        <v>0</v>
      </c>
      <c r="E21" s="316">
        <f t="shared" si="4"/>
        <v>24799</v>
      </c>
      <c r="F21" s="316">
        <f t="shared" si="2"/>
        <v>26038.95</v>
      </c>
      <c r="G21" s="317">
        <f t="shared" si="3"/>
        <v>28642.845000000005</v>
      </c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</row>
    <row r="22" spans="1:36" s="301" customFormat="1" ht="11.25" hidden="1">
      <c r="A22" s="312"/>
      <c r="B22" s="313" t="s">
        <v>52</v>
      </c>
      <c r="C22" s="314">
        <f>'[3]2a_mell'!AA21</f>
        <v>69945</v>
      </c>
      <c r="D22" s="315">
        <f>'[3]2a_mell'!Z21+'[3]2a_mell'!E21</f>
        <v>0</v>
      </c>
      <c r="E22" s="316">
        <f t="shared" si="4"/>
        <v>69945</v>
      </c>
      <c r="F22" s="316">
        <f t="shared" si="2"/>
        <v>73442.25</v>
      </c>
      <c r="G22" s="317">
        <f t="shared" si="3"/>
        <v>80786.475</v>
      </c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</row>
    <row r="23" spans="1:36" s="301" customFormat="1" ht="11.25" hidden="1">
      <c r="A23" s="312" t="s">
        <v>46</v>
      </c>
      <c r="B23" s="313" t="s">
        <v>53</v>
      </c>
      <c r="C23" s="314">
        <f>'[3]2a_mell'!AA22-('[3]2a_mell'!Z22+'[3]2a_mell'!E22)</f>
        <v>0</v>
      </c>
      <c r="D23" s="315">
        <f>'[3]2a_mell'!Z22+'[3]2a_mell'!E22</f>
        <v>0</v>
      </c>
      <c r="E23" s="316">
        <f t="shared" si="4"/>
        <v>0</v>
      </c>
      <c r="F23" s="316">
        <f t="shared" si="2"/>
        <v>0</v>
      </c>
      <c r="G23" s="317">
        <f t="shared" si="3"/>
        <v>0</v>
      </c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</row>
    <row r="24" spans="1:36" s="301" customFormat="1" ht="11.25" hidden="1">
      <c r="A24" s="312"/>
      <c r="B24" s="313" t="s">
        <v>54</v>
      </c>
      <c r="C24" s="314">
        <f>'[3]2a_mell'!AA23-('[3]2a_mell'!Z23+'[3]2a_mell'!E23)</f>
        <v>0</v>
      </c>
      <c r="D24" s="315">
        <f>'[3]2a_mell'!Z23+'[3]2a_mell'!E23</f>
        <v>0</v>
      </c>
      <c r="E24" s="316">
        <f t="shared" si="4"/>
        <v>0</v>
      </c>
      <c r="F24" s="316">
        <f t="shared" si="2"/>
        <v>0</v>
      </c>
      <c r="G24" s="317">
        <f t="shared" si="3"/>
        <v>0</v>
      </c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</row>
    <row r="25" spans="1:36" s="301" customFormat="1" ht="11.25" hidden="1">
      <c r="A25" s="312"/>
      <c r="B25" s="313" t="s">
        <v>55</v>
      </c>
      <c r="C25" s="314">
        <f>'[3]2a_mell'!AA24-('[3]2a_mell'!Z24+'[3]2a_mell'!E24)</f>
        <v>0</v>
      </c>
      <c r="D25" s="315">
        <f>'[3]2a_mell'!Z24+'[3]2a_mell'!E24</f>
        <v>0</v>
      </c>
      <c r="E25" s="316">
        <f t="shared" si="4"/>
        <v>0</v>
      </c>
      <c r="F25" s="316">
        <f t="shared" si="2"/>
        <v>0</v>
      </c>
      <c r="G25" s="317">
        <f t="shared" si="3"/>
        <v>0</v>
      </c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</row>
    <row r="26" spans="1:36" s="325" customFormat="1" ht="11.25">
      <c r="A26" s="321"/>
      <c r="B26" s="322" t="s">
        <v>56</v>
      </c>
      <c r="C26" s="314">
        <f>'[3]2a_mell'!AA25-('[3]2a_mell'!Z25+'[3]2a_mell'!E25)</f>
        <v>157473</v>
      </c>
      <c r="D26" s="315">
        <f>'[3]2a_mell'!Z25+'[3]2a_mell'!E25</f>
        <v>0</v>
      </c>
      <c r="E26" s="316">
        <f>'[4]2a_mell '!AB25</f>
        <v>171344</v>
      </c>
      <c r="F26" s="316">
        <v>186188</v>
      </c>
      <c r="G26" s="317">
        <v>193636</v>
      </c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</row>
    <row r="27" spans="1:36" s="301" customFormat="1" ht="11.25">
      <c r="A27" s="308" t="s">
        <v>57</v>
      </c>
      <c r="B27" s="309" t="s">
        <v>3</v>
      </c>
      <c r="C27" s="310"/>
      <c r="D27" s="310"/>
      <c r="E27" s="310"/>
      <c r="F27" s="310"/>
      <c r="G27" s="311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</row>
    <row r="28" spans="1:36" s="301" customFormat="1" ht="11.25" hidden="1">
      <c r="A28" s="312"/>
      <c r="B28" s="313" t="s">
        <v>58</v>
      </c>
      <c r="C28" s="314">
        <f>'[3]2a_mell'!AA27-('[3]2a_mell'!Z27+'[3]2a_mell'!E27)</f>
        <v>175</v>
      </c>
      <c r="D28" s="315">
        <f>'[3]2a_mell'!Z27+'[3]2a_mell'!E27</f>
        <v>0</v>
      </c>
      <c r="E28" s="316">
        <f>SUM(C28:D28)</f>
        <v>175</v>
      </c>
      <c r="F28" s="316">
        <f aca="true" t="shared" si="5" ref="F28:F53">E28*1.05</f>
        <v>183.75</v>
      </c>
      <c r="G28" s="317">
        <f t="shared" si="3"/>
        <v>202.12500000000003</v>
      </c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36" s="301" customFormat="1" ht="11.25" hidden="1">
      <c r="A29" s="312"/>
      <c r="B29" s="313" t="s">
        <v>59</v>
      </c>
      <c r="C29" s="314">
        <f>'[3]2a_mell'!AA28-('[3]2a_mell'!Z28+'[3]2a_mell'!E28)</f>
        <v>0</v>
      </c>
      <c r="D29" s="315">
        <f>'[3]2a_mell'!Z28+'[3]2a_mell'!E28</f>
        <v>0</v>
      </c>
      <c r="E29" s="316">
        <f>SUM(C29:D29)</f>
        <v>0</v>
      </c>
      <c r="F29" s="316">
        <f t="shared" si="5"/>
        <v>0</v>
      </c>
      <c r="G29" s="317">
        <f t="shared" si="3"/>
        <v>0</v>
      </c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</row>
    <row r="30" spans="1:36" s="301" customFormat="1" ht="11.25" hidden="1">
      <c r="A30" s="312"/>
      <c r="B30" s="313" t="s">
        <v>60</v>
      </c>
      <c r="C30" s="314">
        <f>'[3]2a_mell'!AA29-('[3]2a_mell'!Z29+'[3]2a_mell'!E29)</f>
        <v>0</v>
      </c>
      <c r="D30" s="315">
        <f>'[3]2a_mell'!Z29+'[3]2a_mell'!E29</f>
        <v>0</v>
      </c>
      <c r="E30" s="316">
        <f>SUM(C30:D30)</f>
        <v>0</v>
      </c>
      <c r="F30" s="316">
        <f t="shared" si="5"/>
        <v>0</v>
      </c>
      <c r="G30" s="317">
        <f t="shared" si="3"/>
        <v>0</v>
      </c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</row>
    <row r="31" spans="1:36" s="304" customFormat="1" ht="11.25" hidden="1">
      <c r="A31" s="330"/>
      <c r="B31" s="331" t="s">
        <v>61</v>
      </c>
      <c r="C31" s="314">
        <f>'[3]2a_mell'!AA30-('[3]2a_mell'!Z30+'[3]2a_mell'!E30)</f>
        <v>0</v>
      </c>
      <c r="D31" s="315">
        <f>'[3]2a_mell'!Z30+'[3]2a_mell'!E30</f>
        <v>0</v>
      </c>
      <c r="E31" s="316">
        <f>SUM(C31:D31)</f>
        <v>0</v>
      </c>
      <c r="F31" s="316">
        <f t="shared" si="5"/>
        <v>0</v>
      </c>
      <c r="G31" s="317">
        <f t="shared" si="3"/>
        <v>0</v>
      </c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</row>
    <row r="32" spans="1:36" s="301" customFormat="1" ht="11.25" hidden="1">
      <c r="A32" s="312"/>
      <c r="B32" s="313" t="s">
        <v>62</v>
      </c>
      <c r="C32" s="314">
        <f>'[3]2a_mell'!AA31-('[3]2a_mell'!Z31+'[3]2a_mell'!E31)</f>
        <v>0</v>
      </c>
      <c r="D32" s="315">
        <f>'[3]2a_mell'!Z31+'[3]2a_mell'!E31</f>
        <v>0</v>
      </c>
      <c r="E32" s="316">
        <f>SUM(C32:D32)</f>
        <v>0</v>
      </c>
      <c r="F32" s="316">
        <f t="shared" si="5"/>
        <v>0</v>
      </c>
      <c r="G32" s="317">
        <f t="shared" si="3"/>
        <v>0</v>
      </c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</row>
    <row r="33" spans="1:36" s="325" customFormat="1" ht="11.25">
      <c r="A33" s="321"/>
      <c r="B33" s="322" t="s">
        <v>63</v>
      </c>
      <c r="C33" s="314">
        <f>'[3]2a_mell'!AA32-('[3]2a_mell'!Z32+'[3]2a_mell'!E32)</f>
        <v>175</v>
      </c>
      <c r="D33" s="315">
        <f>'[3]2a_mell'!Z32+'[3]2a_mell'!E32</f>
        <v>0</v>
      </c>
      <c r="E33" s="316">
        <f>'[4]2a_mell '!AB32</f>
        <v>234565</v>
      </c>
      <c r="F33" s="316">
        <v>12507</v>
      </c>
      <c r="G33" s="317">
        <v>13007</v>
      </c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</row>
    <row r="34" spans="1:36" s="301" customFormat="1" ht="11.25">
      <c r="A34" s="308" t="s">
        <v>64</v>
      </c>
      <c r="B34" s="309" t="s">
        <v>65</v>
      </c>
      <c r="C34" s="310">
        <f>'[3]2a_mell'!AA33</f>
        <v>0</v>
      </c>
      <c r="D34" s="310"/>
      <c r="E34" s="310">
        <f>D34+C34</f>
        <v>0</v>
      </c>
      <c r="F34" s="310">
        <f t="shared" si="5"/>
        <v>0</v>
      </c>
      <c r="G34" s="311">
        <f t="shared" si="3"/>
        <v>0</v>
      </c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</row>
    <row r="35" spans="1:36" s="301" customFormat="1" ht="11.25" hidden="1">
      <c r="A35" s="312"/>
      <c r="B35" s="313" t="s">
        <v>137</v>
      </c>
      <c r="C35" s="314">
        <f>'[3]2a_mell'!AA34-('[3]2a_mell'!Z34+'[3]2a_mell'!E34)</f>
        <v>6997.4580000000005</v>
      </c>
      <c r="D35" s="315">
        <f>'[3]2a_mell'!Z34+'[3]2a_mell'!E34</f>
        <v>0</v>
      </c>
      <c r="E35" s="316">
        <f>SUM(C35:D35)</f>
        <v>6997.4580000000005</v>
      </c>
      <c r="F35" s="316">
        <f t="shared" si="5"/>
        <v>7347.330900000001</v>
      </c>
      <c r="G35" s="317">
        <f t="shared" si="3"/>
        <v>8082.0639900000015</v>
      </c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</row>
    <row r="36" spans="1:36" s="300" customFormat="1" ht="11.25" hidden="1">
      <c r="A36" s="318"/>
      <c r="B36" s="319" t="s">
        <v>67</v>
      </c>
      <c r="C36" s="314">
        <f>'[3]2a_mell'!AA35-('[3]2a_mell'!Z35+'[3]2a_mell'!E35)</f>
        <v>3774</v>
      </c>
      <c r="D36" s="315">
        <f>'[3]2a_mell'!Z35+'[3]2a_mell'!E35</f>
        <v>0</v>
      </c>
      <c r="E36" s="316">
        <f>SUM(C36:D36)</f>
        <v>3774</v>
      </c>
      <c r="F36" s="316">
        <f t="shared" si="5"/>
        <v>3962.7000000000003</v>
      </c>
      <c r="G36" s="317">
        <f t="shared" si="3"/>
        <v>4358.97</v>
      </c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</row>
    <row r="37" spans="1:36" s="301" customFormat="1" ht="11.25" hidden="1">
      <c r="A37" s="312"/>
      <c r="B37" s="313" t="s">
        <v>68</v>
      </c>
      <c r="C37" s="314">
        <f>'[3]2a_mell'!AA36-('[3]2a_mell'!Z36+'[3]2a_mell'!E36)</f>
        <v>11650</v>
      </c>
      <c r="D37" s="315">
        <f>'[3]2a_mell'!Z36+'[3]2a_mell'!E36</f>
        <v>0</v>
      </c>
      <c r="E37" s="316">
        <f>SUM(C37:D37)</f>
        <v>11650</v>
      </c>
      <c r="F37" s="316">
        <f t="shared" si="5"/>
        <v>12232.5</v>
      </c>
      <c r="G37" s="317">
        <f t="shared" si="3"/>
        <v>13455.750000000002</v>
      </c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</row>
    <row r="38" spans="1:36" s="300" customFormat="1" ht="11.25" hidden="1">
      <c r="A38" s="318"/>
      <c r="B38" s="319" t="s">
        <v>67</v>
      </c>
      <c r="C38" s="314">
        <f>'[3]2a_mell'!AA37-('[3]2a_mell'!Z37+'[3]2a_mell'!E37)</f>
        <v>0</v>
      </c>
      <c r="D38" s="315">
        <f>'[3]2a_mell'!Z37+'[3]2a_mell'!E37</f>
        <v>0</v>
      </c>
      <c r="E38" s="316">
        <f>SUM(C38:D38)</f>
        <v>0</v>
      </c>
      <c r="F38" s="316">
        <f t="shared" si="5"/>
        <v>0</v>
      </c>
      <c r="G38" s="317">
        <f t="shared" si="3"/>
        <v>0</v>
      </c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</row>
    <row r="39" spans="1:36" s="301" customFormat="1" ht="11.25" hidden="1">
      <c r="A39" s="312"/>
      <c r="B39" s="313" t="s">
        <v>69</v>
      </c>
      <c r="C39" s="314">
        <f>'[3]2a_mell'!AA38-('[3]2a_mell'!Z38+'[3]2a_mell'!E38)</f>
        <v>0</v>
      </c>
      <c r="D39" s="315">
        <f>'[3]2a_mell'!Z38+'[3]2a_mell'!E38</f>
        <v>0</v>
      </c>
      <c r="E39" s="316">
        <f>SUM(C39:D39)</f>
        <v>0</v>
      </c>
      <c r="F39" s="316">
        <f t="shared" si="5"/>
        <v>0</v>
      </c>
      <c r="G39" s="317">
        <f t="shared" si="3"/>
        <v>0</v>
      </c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</row>
    <row r="40" spans="1:36" s="325" customFormat="1" ht="12" customHeight="1">
      <c r="A40" s="321"/>
      <c r="B40" s="322" t="s">
        <v>70</v>
      </c>
      <c r="C40" s="314">
        <f>'[3]2a_mell'!AA39-('[3]2a_mell'!Z39+'[3]2a_mell'!E39)</f>
        <v>18647.458</v>
      </c>
      <c r="D40" s="315">
        <f>'[3]2a_mell'!Z39+'[3]2a_mell'!E39</f>
        <v>0</v>
      </c>
      <c r="E40" s="316">
        <f>'[4]2a_mell '!AB39</f>
        <v>22932.385000000002</v>
      </c>
      <c r="F40" s="316">
        <v>20109</v>
      </c>
      <c r="G40" s="317">
        <v>20913</v>
      </c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</row>
    <row r="41" spans="1:36" s="301" customFormat="1" ht="11.25">
      <c r="A41" s="308" t="s">
        <v>71</v>
      </c>
      <c r="B41" s="309" t="s">
        <v>72</v>
      </c>
      <c r="C41" s="310">
        <f>'[3]2a_mell'!AA40</f>
        <v>0</v>
      </c>
      <c r="D41" s="310"/>
      <c r="E41" s="310">
        <f>D41+C41</f>
        <v>0</v>
      </c>
      <c r="F41" s="310">
        <f t="shared" si="5"/>
        <v>0</v>
      </c>
      <c r="G41" s="311">
        <f t="shared" si="3"/>
        <v>0</v>
      </c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</row>
    <row r="42" spans="1:36" s="301" customFormat="1" ht="11.25" hidden="1">
      <c r="A42" s="312"/>
      <c r="B42" s="313" t="s">
        <v>73</v>
      </c>
      <c r="C42" s="314">
        <f>'[3]2a_mell'!AA41-('[3]2a_mell'!Z41+'[3]2a_mell'!E41)</f>
        <v>0</v>
      </c>
      <c r="D42" s="315">
        <f>'[3]2a_mell'!Z41+'[3]2a_mell'!E41</f>
        <v>0</v>
      </c>
      <c r="E42" s="316">
        <f>SUM(C42:D42)</f>
        <v>0</v>
      </c>
      <c r="F42" s="316">
        <f t="shared" si="5"/>
        <v>0</v>
      </c>
      <c r="G42" s="317">
        <f t="shared" si="3"/>
        <v>0</v>
      </c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36" s="304" customFormat="1" ht="11.25" hidden="1">
      <c r="A43" s="330"/>
      <c r="B43" s="331" t="s">
        <v>67</v>
      </c>
      <c r="C43" s="314">
        <f>'[3]2a_mell'!AA42-('[3]2a_mell'!Z42+'[3]2a_mell'!E42)</f>
        <v>0</v>
      </c>
      <c r="D43" s="315">
        <f>'[3]2a_mell'!Z42+'[3]2a_mell'!E42</f>
        <v>0</v>
      </c>
      <c r="E43" s="316">
        <f>SUM(C43:D43)</f>
        <v>0</v>
      </c>
      <c r="F43" s="316">
        <f t="shared" si="5"/>
        <v>0</v>
      </c>
      <c r="G43" s="317">
        <f t="shared" si="3"/>
        <v>0</v>
      </c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</row>
    <row r="44" spans="1:36" s="301" customFormat="1" ht="11.25" hidden="1">
      <c r="A44" s="312"/>
      <c r="B44" s="313" t="s">
        <v>74</v>
      </c>
      <c r="C44" s="314">
        <f>'[3]2a_mell'!AA43-('[3]2a_mell'!Z43+'[3]2a_mell'!E43)</f>
        <v>11388</v>
      </c>
      <c r="D44" s="315">
        <f>'[3]2a_mell'!Z43+'[3]2a_mell'!E43</f>
        <v>0</v>
      </c>
      <c r="E44" s="316">
        <f>SUM(C44:D44)</f>
        <v>11388</v>
      </c>
      <c r="F44" s="316">
        <f t="shared" si="5"/>
        <v>11957.4</v>
      </c>
      <c r="G44" s="317">
        <f t="shared" si="3"/>
        <v>13153.140000000001</v>
      </c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36" s="304" customFormat="1" ht="11.25" hidden="1">
      <c r="A45" s="330"/>
      <c r="B45" s="331" t="s">
        <v>67</v>
      </c>
      <c r="C45" s="314">
        <f>'[3]2a_mell'!AA44-('[3]2a_mell'!Z44+'[3]2a_mell'!E44)</f>
        <v>0</v>
      </c>
      <c r="D45" s="315">
        <f>'[3]2a_mell'!Z44+'[3]2a_mell'!E44</f>
        <v>0</v>
      </c>
      <c r="E45" s="316">
        <f>SUM(C45:D45)</f>
        <v>0</v>
      </c>
      <c r="F45" s="316">
        <f t="shared" si="5"/>
        <v>0</v>
      </c>
      <c r="G45" s="317">
        <f t="shared" si="3"/>
        <v>0</v>
      </c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</row>
    <row r="46" spans="1:36" s="325" customFormat="1" ht="12" customHeight="1">
      <c r="A46" s="321"/>
      <c r="B46" s="322" t="s">
        <v>75</v>
      </c>
      <c r="C46" s="314">
        <f>'[3]2a_mell'!AA45-('[3]2a_mell'!Z45+'[3]2a_mell'!E45)</f>
        <v>11388</v>
      </c>
      <c r="D46" s="315">
        <f>'[3]2a_mell'!Z45+'[3]2a_mell'!E45</f>
        <v>0</v>
      </c>
      <c r="E46" s="316">
        <f>'[4]2a_mell '!AB45</f>
        <v>57</v>
      </c>
      <c r="F46" s="316">
        <f>(E46*1.05)</f>
        <v>59.85</v>
      </c>
      <c r="G46" s="317">
        <f>(E46*1.05)*1.05</f>
        <v>62.8425</v>
      </c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4"/>
    </row>
    <row r="47" spans="1:36" s="336" customFormat="1" ht="11.25" hidden="1">
      <c r="A47" s="333" t="s">
        <v>76</v>
      </c>
      <c r="B47" s="334" t="s">
        <v>77</v>
      </c>
      <c r="C47" s="334">
        <f>'[3]2a_mell'!AA46</f>
        <v>0</v>
      </c>
      <c r="D47" s="334"/>
      <c r="E47" s="316">
        <f>D47+C47</f>
        <v>0</v>
      </c>
      <c r="F47" s="316">
        <f t="shared" si="5"/>
        <v>0</v>
      </c>
      <c r="G47" s="317">
        <f t="shared" si="3"/>
        <v>0</v>
      </c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</row>
    <row r="48" spans="1:36" s="340" customFormat="1" ht="11.25" hidden="1">
      <c r="A48" s="337"/>
      <c r="B48" s="338" t="s">
        <v>78</v>
      </c>
      <c r="C48" s="314">
        <f>'[3]2a_mell'!AA47-('[3]2a_mell'!Z47+'[3]2a_mell'!E47)</f>
        <v>0</v>
      </c>
      <c r="D48" s="315">
        <f>'[3]2a_mell'!Z47+'[3]2a_mell'!E47</f>
        <v>0</v>
      </c>
      <c r="E48" s="316">
        <f>SUM(C48:D48)</f>
        <v>0</v>
      </c>
      <c r="F48" s="316">
        <f t="shared" si="5"/>
        <v>0</v>
      </c>
      <c r="G48" s="317">
        <f t="shared" si="3"/>
        <v>0</v>
      </c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</row>
    <row r="49" spans="1:36" s="340" customFormat="1" ht="11.25" hidden="1">
      <c r="A49" s="337"/>
      <c r="B49" s="338" t="s">
        <v>79</v>
      </c>
      <c r="C49" s="314">
        <f>'[3]2a_mell'!AA48-('[3]2a_mell'!Z48+'[3]2a_mell'!E48)</f>
        <v>0</v>
      </c>
      <c r="D49" s="315">
        <f>'[3]2a_mell'!Z48+'[3]2a_mell'!E48</f>
        <v>0</v>
      </c>
      <c r="E49" s="316">
        <f>SUM(C49:D49)</f>
        <v>0</v>
      </c>
      <c r="F49" s="316">
        <f t="shared" si="5"/>
        <v>0</v>
      </c>
      <c r="G49" s="317">
        <f t="shared" si="3"/>
        <v>0</v>
      </c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</row>
    <row r="50" spans="1:36" s="336" customFormat="1" ht="22.5" hidden="1">
      <c r="A50" s="333"/>
      <c r="B50" s="341" t="s">
        <v>80</v>
      </c>
      <c r="C50" s="314">
        <f>'[3]2a_mell'!AA49-('[3]2a_mell'!Z49+'[3]2a_mell'!E49)</f>
        <v>0</v>
      </c>
      <c r="D50" s="315">
        <f>'[3]2a_mell'!Z49+'[3]2a_mell'!E49</f>
        <v>0</v>
      </c>
      <c r="E50" s="316">
        <f>SUM(C50:D50)</f>
        <v>0</v>
      </c>
      <c r="F50" s="316">
        <f t="shared" si="5"/>
        <v>0</v>
      </c>
      <c r="G50" s="317">
        <f t="shared" si="3"/>
        <v>0</v>
      </c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</row>
    <row r="51" spans="1:36" s="301" customFormat="1" ht="11.25">
      <c r="A51" s="308" t="s">
        <v>76</v>
      </c>
      <c r="B51" s="309" t="s">
        <v>4</v>
      </c>
      <c r="C51" s="310">
        <f>'[3]2a_mell'!AA50</f>
        <v>0</v>
      </c>
      <c r="D51" s="310"/>
      <c r="E51" s="310"/>
      <c r="F51" s="310">
        <f t="shared" si="5"/>
        <v>0</v>
      </c>
      <c r="G51" s="311">
        <f t="shared" si="3"/>
        <v>0</v>
      </c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</row>
    <row r="52" spans="1:36" s="301" customFormat="1" ht="11.25" hidden="1">
      <c r="A52" s="312"/>
      <c r="B52" s="313" t="s">
        <v>82</v>
      </c>
      <c r="C52" s="314">
        <f>'[3]2a_mell'!AA51-('[3]2a_mell'!Z51+'[3]2a_mell'!E51)</f>
        <v>0</v>
      </c>
      <c r="D52" s="315">
        <f>'[3]2a_mell'!Z51+'[3]2a_mell'!E51</f>
        <v>0</v>
      </c>
      <c r="E52" s="316">
        <f>SUM(C52:D52)</f>
        <v>0</v>
      </c>
      <c r="F52" s="316">
        <f t="shared" si="5"/>
        <v>0</v>
      </c>
      <c r="G52" s="317">
        <f t="shared" si="3"/>
        <v>0</v>
      </c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</row>
    <row r="53" spans="1:36" s="301" customFormat="1" ht="11.25" hidden="1">
      <c r="A53" s="312"/>
      <c r="B53" s="313" t="s">
        <v>83</v>
      </c>
      <c r="C53" s="314">
        <f>'[3]2a_mell'!AA52-('[3]2a_mell'!Z52+'[3]2a_mell'!E52)</f>
        <v>35500</v>
      </c>
      <c r="D53" s="315">
        <f>'[3]2a_mell'!Z52+'[3]2a_mell'!E52</f>
        <v>0</v>
      </c>
      <c r="E53" s="316">
        <f>SUM(C53:D53)</f>
        <v>35500</v>
      </c>
      <c r="F53" s="316">
        <f t="shared" si="5"/>
        <v>37275</v>
      </c>
      <c r="G53" s="317">
        <f t="shared" si="3"/>
        <v>41002.5</v>
      </c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</row>
    <row r="54" spans="1:36" s="325" customFormat="1" ht="11.25">
      <c r="A54" s="321"/>
      <c r="B54" s="322" t="s">
        <v>84</v>
      </c>
      <c r="C54" s="314">
        <f>'[3]2a_mell'!AA53-('[3]2a_mell'!Z53+'[3]2a_mell'!E53)</f>
        <v>35500</v>
      </c>
      <c r="D54" s="315">
        <f>'[3]2a_mell'!Z53+'[3]2a_mell'!E53</f>
        <v>0</v>
      </c>
      <c r="E54" s="316">
        <f>'[4]2a_mell '!AB53</f>
        <v>12000</v>
      </c>
      <c r="F54" s="316">
        <v>38397</v>
      </c>
      <c r="G54" s="317">
        <v>39933</v>
      </c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</row>
    <row r="55" spans="1:36" s="301" customFormat="1" ht="11.25">
      <c r="A55" s="308" t="s">
        <v>81</v>
      </c>
      <c r="B55" s="309" t="s">
        <v>86</v>
      </c>
      <c r="C55" s="310">
        <f>'[3]2a_mell'!AA54</f>
        <v>0</v>
      </c>
      <c r="D55" s="310"/>
      <c r="E55" s="310"/>
      <c r="F55" s="310">
        <f>E55*1.05</f>
        <v>0</v>
      </c>
      <c r="G55" s="311">
        <f t="shared" si="3"/>
        <v>0</v>
      </c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</row>
    <row r="56" spans="1:36" s="301" customFormat="1" ht="11.25" hidden="1">
      <c r="A56" s="312"/>
      <c r="B56" s="313" t="s">
        <v>87</v>
      </c>
      <c r="C56" s="314">
        <f>'[3]2a_mell'!AA55-('[3]2a_mell'!Z55+'[3]2a_mell'!E55)</f>
        <v>8061</v>
      </c>
      <c r="D56" s="315">
        <f>'[3]2a_mell'!Z55+'[3]2a_mell'!E55</f>
        <v>0</v>
      </c>
      <c r="E56" s="316">
        <f>SUM(C56:D56)</f>
        <v>8061</v>
      </c>
      <c r="F56" s="316">
        <f>E56*1.05</f>
        <v>8464.050000000001</v>
      </c>
      <c r="G56" s="317">
        <f t="shared" si="3"/>
        <v>9310.455000000002</v>
      </c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</row>
    <row r="57" spans="1:36" s="301" customFormat="1" ht="11.25" hidden="1">
      <c r="A57" s="312"/>
      <c r="B57" s="313" t="s">
        <v>88</v>
      </c>
      <c r="C57" s="314">
        <f>'[3]2a_mell'!AA56-('[3]2a_mell'!Z56+'[3]2a_mell'!E56)</f>
        <v>0</v>
      </c>
      <c r="D57" s="315">
        <f>'[3]2a_mell'!Z56+'[3]2a_mell'!E56</f>
        <v>0</v>
      </c>
      <c r="E57" s="316">
        <f>SUM(C57:D57)</f>
        <v>0</v>
      </c>
      <c r="F57" s="316">
        <f>E57*1.05</f>
        <v>0</v>
      </c>
      <c r="G57" s="317">
        <f t="shared" si="3"/>
        <v>0</v>
      </c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</row>
    <row r="58" spans="1:36" s="325" customFormat="1" ht="11.25">
      <c r="A58" s="321"/>
      <c r="B58" s="322" t="s">
        <v>89</v>
      </c>
      <c r="C58" s="314">
        <f>'[3]2a_mell'!AA57-('[3]2a_mell'!Z57+'[3]2a_mell'!E57)</f>
        <v>8061</v>
      </c>
      <c r="D58" s="315">
        <f>'[3]2a_mell'!Z57+'[3]2a_mell'!E57</f>
        <v>0</v>
      </c>
      <c r="E58" s="316">
        <f>'[4]2a_mell '!AB57</f>
        <v>12580</v>
      </c>
      <c r="F58" s="316">
        <v>14220</v>
      </c>
      <c r="G58" s="317">
        <v>14789</v>
      </c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4"/>
      <c r="AH58" s="324"/>
      <c r="AI58" s="324"/>
      <c r="AJ58" s="324"/>
    </row>
    <row r="59" spans="1:36" s="325" customFormat="1" ht="13.5" thickBot="1">
      <c r="A59" s="503" t="s">
        <v>90</v>
      </c>
      <c r="B59" s="504"/>
      <c r="C59" s="342">
        <f>'[3]2a_mell'!AA58-('[3]2a_mell'!Z58+'[3]2a_mell'!E58)</f>
        <v>284306.3206142857</v>
      </c>
      <c r="D59" s="343">
        <f>'[3]2a_mell'!Z58+'[3]2a_mell'!E58</f>
        <v>4332</v>
      </c>
      <c r="E59" s="344">
        <f>E58+E54+E50+E46+E40+E33+E26+E15</f>
        <v>510992.5974</v>
      </c>
      <c r="F59" s="344">
        <f>F58+F54+F50+F46+F40+F33+F26+F15</f>
        <v>341626.85</v>
      </c>
      <c r="G59" s="345">
        <f>G58+G54+G50+G46+G40+G33+G26+G15</f>
        <v>355292.8425</v>
      </c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</row>
    <row r="60" spans="1:36" s="325" customFormat="1" ht="12" thickBot="1">
      <c r="A60" s="523"/>
      <c r="B60" s="523"/>
      <c r="C60" s="326"/>
      <c r="D60" s="327"/>
      <c r="E60" s="326"/>
      <c r="F60" s="326"/>
      <c r="G60" s="326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</row>
    <row r="61" spans="1:7" s="304" customFormat="1" ht="10.5" customHeight="1">
      <c r="A61" s="524" t="s">
        <v>7</v>
      </c>
      <c r="B61" s="525"/>
      <c r="C61" s="525" t="s">
        <v>139</v>
      </c>
      <c r="D61" s="528" t="s">
        <v>140</v>
      </c>
      <c r="E61" s="516" t="s">
        <v>259</v>
      </c>
      <c r="F61" s="516" t="s">
        <v>260</v>
      </c>
      <c r="G61" s="518" t="s">
        <v>261</v>
      </c>
    </row>
    <row r="62" spans="1:7" s="238" customFormat="1" ht="37.5" customHeight="1">
      <c r="A62" s="526"/>
      <c r="B62" s="527"/>
      <c r="C62" s="527"/>
      <c r="D62" s="529"/>
      <c r="E62" s="517"/>
      <c r="F62" s="517"/>
      <c r="G62" s="519"/>
    </row>
    <row r="63" spans="1:36" s="301" customFormat="1" ht="12.75">
      <c r="A63" s="520" t="s">
        <v>94</v>
      </c>
      <c r="B63" s="521"/>
      <c r="C63" s="521"/>
      <c r="D63" s="521"/>
      <c r="E63" s="521"/>
      <c r="F63" s="305"/>
      <c r="G63" s="306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</row>
    <row r="64" spans="1:36" s="301" customFormat="1" ht="12" customHeight="1">
      <c r="A64" s="308" t="s">
        <v>95</v>
      </c>
      <c r="B64" s="309" t="s">
        <v>96</v>
      </c>
      <c r="C64" s="310"/>
      <c r="D64" s="310"/>
      <c r="E64" s="310"/>
      <c r="F64" s="310"/>
      <c r="G64" s="311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</row>
    <row r="65" spans="1:36" s="301" customFormat="1" ht="12" hidden="1">
      <c r="A65" s="515"/>
      <c r="B65" s="313" t="s">
        <v>97</v>
      </c>
      <c r="C65" s="346">
        <f>'[3]2a_mell'!AA66-('[3]2a_mell'!Z66+'[3]2a_mell'!E66)</f>
        <v>50798.85886589285</v>
      </c>
      <c r="D65" s="347">
        <f>'[3]2a_mell'!E66+'[3]2a_mell'!Z66</f>
        <v>32753.991666666665</v>
      </c>
      <c r="E65" s="316">
        <f aca="true" t="shared" si="6" ref="E65:G72">SUM(C65:D65)</f>
        <v>83552.85053255952</v>
      </c>
      <c r="F65" s="316">
        <f t="shared" si="6"/>
        <v>116306.84219922619</v>
      </c>
      <c r="G65" s="317">
        <f t="shared" si="6"/>
        <v>199859.6927317857</v>
      </c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</row>
    <row r="66" spans="1:36" s="301" customFormat="1" ht="12" hidden="1">
      <c r="A66" s="515"/>
      <c r="B66" s="313" t="s">
        <v>98</v>
      </c>
      <c r="C66" s="346">
        <f>'[3]2a_mell'!AA67-('[3]2a_mell'!Z67+'[3]2a_mell'!E67)</f>
        <v>16163.025637085715</v>
      </c>
      <c r="D66" s="347">
        <f>'[3]2a_mell'!E67+'[3]2a_mell'!Z67</f>
        <v>10902.47733333333</v>
      </c>
      <c r="E66" s="316">
        <f t="shared" si="6"/>
        <v>27065.502970419046</v>
      </c>
      <c r="F66" s="316">
        <f t="shared" si="6"/>
        <v>37967.980303752374</v>
      </c>
      <c r="G66" s="317">
        <f t="shared" si="6"/>
        <v>65033.48327417142</v>
      </c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</row>
    <row r="67" spans="1:36" s="301" customFormat="1" ht="12" hidden="1">
      <c r="A67" s="515"/>
      <c r="B67" s="313" t="s">
        <v>99</v>
      </c>
      <c r="C67" s="346">
        <f>'[3]2a_mell'!AA68-('[3]2a_mell'!Z68+'[3]2a_mell'!E68)</f>
        <v>53739.492</v>
      </c>
      <c r="D67" s="347">
        <f>'[3]2a_mell'!E68+'[3]2a_mell'!Z68</f>
        <v>14816</v>
      </c>
      <c r="E67" s="316">
        <f t="shared" si="6"/>
        <v>68555.492</v>
      </c>
      <c r="F67" s="316">
        <f t="shared" si="6"/>
        <v>83371.492</v>
      </c>
      <c r="G67" s="317">
        <f t="shared" si="6"/>
        <v>151926.984</v>
      </c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</row>
    <row r="68" spans="1:36" s="304" customFormat="1" ht="12" customHeight="1" hidden="1">
      <c r="A68" s="515"/>
      <c r="B68" s="331" t="s">
        <v>100</v>
      </c>
      <c r="C68" s="346">
        <f>'[3]2a_mell'!AA69-('[3]2a_mell'!Z69+'[3]2a_mell'!E69)</f>
        <v>0</v>
      </c>
      <c r="D68" s="347">
        <f>'[3]2a_mell'!E69+'[3]2a_mell'!Z69</f>
        <v>0</v>
      </c>
      <c r="E68" s="316">
        <f t="shared" si="6"/>
        <v>0</v>
      </c>
      <c r="F68" s="316">
        <f t="shared" si="6"/>
        <v>0</v>
      </c>
      <c r="G68" s="317">
        <f t="shared" si="6"/>
        <v>0</v>
      </c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</row>
    <row r="69" spans="1:36" s="301" customFormat="1" ht="12" hidden="1">
      <c r="A69" s="515"/>
      <c r="B69" s="313" t="s">
        <v>101</v>
      </c>
      <c r="C69" s="346">
        <f>'[3]2a_mell'!AA70-('[3]2a_mell'!Z70+'[3]2a_mell'!E70)</f>
        <v>4528</v>
      </c>
      <c r="D69" s="347">
        <f>'[3]2a_mell'!E70+'[3]2a_mell'!Z70</f>
        <v>0</v>
      </c>
      <c r="E69" s="316">
        <f t="shared" si="6"/>
        <v>4528</v>
      </c>
      <c r="F69" s="316">
        <f t="shared" si="6"/>
        <v>4528</v>
      </c>
      <c r="G69" s="317">
        <f t="shared" si="6"/>
        <v>9056</v>
      </c>
      <c r="H69" s="307">
        <f>E71+E70+E69</f>
        <v>19980.907343167702</v>
      </c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</row>
    <row r="70" spans="1:36" s="301" customFormat="1" ht="12" hidden="1">
      <c r="A70" s="515"/>
      <c r="B70" s="313" t="s">
        <v>102</v>
      </c>
      <c r="C70" s="346">
        <f>'[3]2a_mell'!AA71-('[3]2a_mell'!Z71+'[3]2a_mell'!E71)</f>
        <v>50</v>
      </c>
      <c r="D70" s="347">
        <f>'[3]2a_mell'!E71+'[3]2a_mell'!Z71</f>
        <v>0</v>
      </c>
      <c r="E70" s="316">
        <f t="shared" si="6"/>
        <v>50</v>
      </c>
      <c r="F70" s="316">
        <f t="shared" si="6"/>
        <v>50</v>
      </c>
      <c r="G70" s="317">
        <f t="shared" si="6"/>
        <v>100</v>
      </c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</row>
    <row r="71" spans="1:36" s="301" customFormat="1" ht="12" hidden="1">
      <c r="A71" s="515"/>
      <c r="B71" s="313" t="s">
        <v>103</v>
      </c>
      <c r="C71" s="346">
        <f>'[3]2a_mell'!AA72-('[3]2a_mell'!Z72+'[3]2a_mell'!E72)</f>
        <v>15402.907343167702</v>
      </c>
      <c r="D71" s="347">
        <f>'[3]2a_mell'!E72+'[3]2a_mell'!Z72</f>
        <v>0</v>
      </c>
      <c r="E71" s="316">
        <f t="shared" si="6"/>
        <v>15402.907343167702</v>
      </c>
      <c r="F71" s="316">
        <f t="shared" si="6"/>
        <v>15402.907343167702</v>
      </c>
      <c r="G71" s="317">
        <f t="shared" si="6"/>
        <v>30805.814686335405</v>
      </c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  <c r="AI71" s="307"/>
      <c r="AJ71" s="307"/>
    </row>
    <row r="72" spans="1:36" s="301" customFormat="1" ht="12" hidden="1">
      <c r="A72" s="515"/>
      <c r="B72" s="313" t="s">
        <v>104</v>
      </c>
      <c r="C72" s="346">
        <f>'[3]2a_mell'!AA73-('[3]2a_mell'!Z73+'[3]2a_mell'!E73)</f>
        <v>0</v>
      </c>
      <c r="D72" s="347">
        <f>'[3]2a_mell'!E73+'[3]2a_mell'!Z73</f>
        <v>0</v>
      </c>
      <c r="E72" s="316">
        <f t="shared" si="6"/>
        <v>0</v>
      </c>
      <c r="F72" s="316">
        <f t="shared" si="6"/>
        <v>0</v>
      </c>
      <c r="G72" s="317">
        <f t="shared" si="6"/>
        <v>0</v>
      </c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7"/>
    </row>
    <row r="73" spans="1:36" s="325" customFormat="1" ht="12">
      <c r="A73" s="515"/>
      <c r="B73" s="322" t="s">
        <v>105</v>
      </c>
      <c r="C73" s="346">
        <f>'[3]2a_mell'!AA74-('[3]2a_mell'!Z74+'[3]2a_mell'!E74)</f>
        <v>140682.28384614625</v>
      </c>
      <c r="D73" s="347">
        <f>'[3]2a_mell'!E74+'[3]2a_mell'!Z74</f>
        <v>58472.469</v>
      </c>
      <c r="E73" s="316">
        <f>'[4]2a_mell '!AB74</f>
        <v>228378.50844992144</v>
      </c>
      <c r="F73" s="316">
        <v>253373</v>
      </c>
      <c r="G73" s="317">
        <v>263508</v>
      </c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  <c r="AG73" s="324"/>
      <c r="AH73" s="324"/>
      <c r="AI73" s="324"/>
      <c r="AJ73" s="324"/>
    </row>
    <row r="74" spans="1:36" s="301" customFormat="1" ht="12" customHeight="1">
      <c r="A74" s="308" t="s">
        <v>45</v>
      </c>
      <c r="B74" s="309" t="s">
        <v>106</v>
      </c>
      <c r="C74" s="310"/>
      <c r="D74" s="310"/>
      <c r="E74" s="310"/>
      <c r="F74" s="310">
        <f aca="true" t="shared" si="7" ref="F74:G98">E74*1.05</f>
        <v>0</v>
      </c>
      <c r="G74" s="311">
        <f t="shared" si="7"/>
        <v>0</v>
      </c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36" s="301" customFormat="1" ht="12" hidden="1">
      <c r="A75" s="515"/>
      <c r="B75" s="313" t="s">
        <v>107</v>
      </c>
      <c r="C75" s="346">
        <f>'[3]2a_mell'!AA76-('[3]2a_mell'!Z76+'[3]2a_mell'!E76)</f>
        <v>15359</v>
      </c>
      <c r="D75" s="347">
        <f>'[3]2a_mell'!E76+'[3]2a_mell'!Z76</f>
        <v>0</v>
      </c>
      <c r="E75" s="316">
        <f>ROUND(SUM(C75:D75),0)</f>
        <v>15359</v>
      </c>
      <c r="F75" s="316">
        <f t="shared" si="7"/>
        <v>16126.95</v>
      </c>
      <c r="G75" s="317">
        <f t="shared" si="7"/>
        <v>16933.2975</v>
      </c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7"/>
    </row>
    <row r="76" spans="1:36" s="301" customFormat="1" ht="12" hidden="1">
      <c r="A76" s="515"/>
      <c r="B76" s="313" t="s">
        <v>108</v>
      </c>
      <c r="C76" s="346">
        <f>'[3]2a_mell'!AA77-('[3]2a_mell'!Z77+'[3]2a_mell'!E77)</f>
        <v>3451</v>
      </c>
      <c r="D76" s="347">
        <f>'[3]2a_mell'!E77+'[3]2a_mell'!Z77</f>
        <v>220</v>
      </c>
      <c r="E76" s="316">
        <f>ROUND(SUM(C76:D76),0)</f>
        <v>3671</v>
      </c>
      <c r="F76" s="316">
        <f t="shared" si="7"/>
        <v>3854.55</v>
      </c>
      <c r="G76" s="317">
        <f t="shared" si="7"/>
        <v>4047.2775</v>
      </c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36" s="301" customFormat="1" ht="12" hidden="1">
      <c r="A77" s="515"/>
      <c r="B77" s="313" t="s">
        <v>109</v>
      </c>
      <c r="C77" s="346">
        <f>'[3]2a_mell'!AA78-('[3]2a_mell'!Z78+'[3]2a_mell'!E78)</f>
        <v>0</v>
      </c>
      <c r="D77" s="347">
        <f>'[3]2a_mell'!E78+'[3]2a_mell'!Z78</f>
        <v>0</v>
      </c>
      <c r="E77" s="316">
        <f>SUM(C77:D77)</f>
        <v>0</v>
      </c>
      <c r="F77" s="316">
        <f t="shared" si="7"/>
        <v>0</v>
      </c>
      <c r="G77" s="317">
        <f t="shared" si="7"/>
        <v>0</v>
      </c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  <c r="V77" s="307"/>
      <c r="W77" s="307"/>
      <c r="X77" s="307"/>
      <c r="Y77" s="307"/>
      <c r="Z77" s="307"/>
      <c r="AA77" s="307"/>
      <c r="AB77" s="307"/>
      <c r="AC77" s="307"/>
      <c r="AD77" s="307"/>
      <c r="AE77" s="307"/>
      <c r="AF77" s="307"/>
      <c r="AG77" s="307"/>
      <c r="AH77" s="307"/>
      <c r="AI77" s="307"/>
      <c r="AJ77" s="307"/>
    </row>
    <row r="78" spans="1:36" s="301" customFormat="1" ht="12" hidden="1">
      <c r="A78" s="515"/>
      <c r="B78" s="313" t="s">
        <v>110</v>
      </c>
      <c r="C78" s="346">
        <f>'[3]2a_mell'!AA79-('[3]2a_mell'!Z79+'[3]2a_mell'!E79)</f>
        <v>30158.51467158385</v>
      </c>
      <c r="D78" s="347">
        <f>'[3]2a_mell'!E79+'[3]2a_mell'!Z79</f>
        <v>0</v>
      </c>
      <c r="E78" s="316">
        <f>ROUND(SUM(C78:D78),0)</f>
        <v>30159</v>
      </c>
      <c r="F78" s="316">
        <f t="shared" si="7"/>
        <v>31666.95</v>
      </c>
      <c r="G78" s="317">
        <f t="shared" si="7"/>
        <v>33250.2975</v>
      </c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  <c r="Y78" s="307"/>
      <c r="Z78" s="307"/>
      <c r="AA78" s="307"/>
      <c r="AB78" s="307"/>
      <c r="AC78" s="307"/>
      <c r="AD78" s="307"/>
      <c r="AE78" s="307"/>
      <c r="AF78" s="307"/>
      <c r="AG78" s="307"/>
      <c r="AH78" s="307"/>
      <c r="AI78" s="307"/>
      <c r="AJ78" s="307"/>
    </row>
    <row r="79" spans="1:36" s="325" customFormat="1" ht="12">
      <c r="A79" s="515"/>
      <c r="B79" s="346" t="s">
        <v>111</v>
      </c>
      <c r="C79" s="346">
        <f>'[3]2a_mell'!AA80-('[3]2a_mell'!Z80+'[3]2a_mell'!E80)</f>
        <v>48968.51467158385</v>
      </c>
      <c r="D79" s="347">
        <f>'[3]2a_mell'!E80+'[3]2a_mell'!Z80</f>
        <v>220</v>
      </c>
      <c r="E79" s="316">
        <f>'[4]2a_mell '!AB80</f>
        <v>63396</v>
      </c>
      <c r="F79" s="316">
        <v>68215</v>
      </c>
      <c r="G79" s="317">
        <v>70058</v>
      </c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</row>
    <row r="80" spans="1:36" s="325" customFormat="1" ht="12" customHeight="1">
      <c r="A80" s="308" t="s">
        <v>57</v>
      </c>
      <c r="B80" s="309" t="s">
        <v>112</v>
      </c>
      <c r="C80" s="310"/>
      <c r="D80" s="310"/>
      <c r="E80" s="310"/>
      <c r="F80" s="310">
        <f t="shared" si="7"/>
        <v>0</v>
      </c>
      <c r="G80" s="311">
        <f t="shared" si="7"/>
        <v>0</v>
      </c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</row>
    <row r="81" spans="1:36" s="301" customFormat="1" ht="12" hidden="1">
      <c r="A81" s="515"/>
      <c r="B81" s="313" t="s">
        <v>113</v>
      </c>
      <c r="C81" s="346">
        <f>'[3]2a_mell'!AA82-('[3]2a_mell'!Z82+'[3]2a_mell'!E82)</f>
        <v>2132.3</v>
      </c>
      <c r="D81" s="347">
        <f>'[3]2a_mell'!E82+'[3]2a_mell'!Z82</f>
        <v>0</v>
      </c>
      <c r="E81" s="316">
        <f>SUM(C81:D81)</f>
        <v>2132.3</v>
      </c>
      <c r="F81" s="316">
        <f t="shared" si="7"/>
        <v>2238.9150000000004</v>
      </c>
      <c r="G81" s="317">
        <f t="shared" si="7"/>
        <v>2350.8607500000007</v>
      </c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07"/>
      <c r="Y81" s="307"/>
      <c r="Z81" s="307"/>
      <c r="AA81" s="307"/>
      <c r="AB81" s="307"/>
      <c r="AC81" s="307"/>
      <c r="AD81" s="307"/>
      <c r="AE81" s="307"/>
      <c r="AF81" s="307"/>
      <c r="AG81" s="307"/>
      <c r="AH81" s="307"/>
      <c r="AI81" s="307"/>
      <c r="AJ81" s="307"/>
    </row>
    <row r="82" spans="1:36" s="301" customFormat="1" ht="12" hidden="1">
      <c r="A82" s="515"/>
      <c r="B82" s="313" t="s">
        <v>114</v>
      </c>
      <c r="C82" s="346">
        <f>'[3]2a_mell'!AA83-('[3]2a_mell'!Z83+'[3]2a_mell'!E83)</f>
        <v>0</v>
      </c>
      <c r="D82" s="347">
        <f>'[3]2a_mell'!E83+'[3]2a_mell'!Z83</f>
        <v>0</v>
      </c>
      <c r="E82" s="316">
        <f>SUM(C82:D82)</f>
        <v>0</v>
      </c>
      <c r="F82" s="316">
        <f t="shared" si="7"/>
        <v>0</v>
      </c>
      <c r="G82" s="317">
        <f t="shared" si="7"/>
        <v>0</v>
      </c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7"/>
      <c r="S82" s="307"/>
      <c r="T82" s="307"/>
      <c r="U82" s="307"/>
      <c r="V82" s="307"/>
      <c r="W82" s="307"/>
      <c r="X82" s="307"/>
      <c r="Y82" s="307"/>
      <c r="Z82" s="307"/>
      <c r="AA82" s="307"/>
      <c r="AB82" s="307"/>
      <c r="AC82" s="307"/>
      <c r="AD82" s="307"/>
      <c r="AE82" s="307"/>
      <c r="AF82" s="307"/>
      <c r="AG82" s="307"/>
      <c r="AH82" s="307"/>
      <c r="AI82" s="307"/>
      <c r="AJ82" s="307"/>
    </row>
    <row r="83" spans="1:36" s="325" customFormat="1" ht="12">
      <c r="A83" s="515"/>
      <c r="B83" s="346" t="s">
        <v>115</v>
      </c>
      <c r="C83" s="346">
        <f>'[3]2a_mell'!AA84-('[3]2a_mell'!Z84+'[3]2a_mell'!E84)</f>
        <v>2132.3</v>
      </c>
      <c r="D83" s="347">
        <f>'[3]2a_mell'!E84+'[3]2a_mell'!Z84</f>
        <v>0</v>
      </c>
      <c r="E83" s="316">
        <f>'[4]2a_mell '!AB84</f>
        <v>3465.6040000000003</v>
      </c>
      <c r="F83" s="316">
        <v>2840</v>
      </c>
      <c r="G83" s="317">
        <v>3840</v>
      </c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24"/>
    </row>
    <row r="84" spans="1:36" s="325" customFormat="1" ht="12" customHeight="1" hidden="1">
      <c r="A84" s="333" t="s">
        <v>116</v>
      </c>
      <c r="B84" s="511" t="s">
        <v>117</v>
      </c>
      <c r="C84" s="511"/>
      <c r="D84" s="511"/>
      <c r="E84" s="511"/>
      <c r="F84" s="316">
        <f t="shared" si="7"/>
        <v>0</v>
      </c>
      <c r="G84" s="317">
        <f t="shared" si="7"/>
        <v>0</v>
      </c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</row>
    <row r="85" spans="1:36" s="325" customFormat="1" ht="12" hidden="1">
      <c r="A85" s="512"/>
      <c r="B85" s="313" t="s">
        <v>118</v>
      </c>
      <c r="C85" s="346">
        <f>'[3]2a_mell'!AA86-('[3]2a_mell'!Z86+'[3]2a_mell'!E86)</f>
        <v>0</v>
      </c>
      <c r="D85" s="347">
        <f>'[3]2a_mell'!E86+'[3]2a_mell'!Z86</f>
        <v>0</v>
      </c>
      <c r="E85" s="316">
        <f>SUM(C85:D85)</f>
        <v>0</v>
      </c>
      <c r="F85" s="316">
        <f t="shared" si="7"/>
        <v>0</v>
      </c>
      <c r="G85" s="317">
        <f t="shared" si="7"/>
        <v>0</v>
      </c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</row>
    <row r="86" spans="1:36" s="325" customFormat="1" ht="12" hidden="1">
      <c r="A86" s="512"/>
      <c r="B86" s="313" t="s">
        <v>119</v>
      </c>
      <c r="C86" s="346">
        <f>'[3]2a_mell'!AA87-('[3]2a_mell'!Z87+'[3]2a_mell'!E87)</f>
        <v>0</v>
      </c>
      <c r="D86" s="347">
        <f>'[3]2a_mell'!E87+'[3]2a_mell'!Z87</f>
        <v>0</v>
      </c>
      <c r="E86" s="316">
        <f>SUM(C86:D86)</f>
        <v>0</v>
      </c>
      <c r="F86" s="316">
        <f t="shared" si="7"/>
        <v>0</v>
      </c>
      <c r="G86" s="317">
        <f t="shared" si="7"/>
        <v>0</v>
      </c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324"/>
    </row>
    <row r="87" spans="1:36" s="325" customFormat="1" ht="12" hidden="1">
      <c r="A87" s="512"/>
      <c r="B87" s="346" t="s">
        <v>120</v>
      </c>
      <c r="C87" s="346">
        <f>'[3]2a_mell'!AA88-('[3]2a_mell'!Z88+'[3]2a_mell'!E88)</f>
        <v>0</v>
      </c>
      <c r="D87" s="347">
        <f>'[3]2a_mell'!E88+'[3]2a_mell'!Z88</f>
        <v>0</v>
      </c>
      <c r="E87" s="316">
        <f>SUM(C87:D87)</f>
        <v>0</v>
      </c>
      <c r="F87" s="316">
        <f t="shared" si="7"/>
        <v>0</v>
      </c>
      <c r="G87" s="317">
        <f t="shared" si="7"/>
        <v>0</v>
      </c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</row>
    <row r="88" spans="1:36" s="336" customFormat="1" ht="21" customHeight="1" hidden="1">
      <c r="A88" s="312" t="s">
        <v>71</v>
      </c>
      <c r="B88" s="513" t="s">
        <v>121</v>
      </c>
      <c r="C88" s="513"/>
      <c r="D88" s="513"/>
      <c r="E88" s="513"/>
      <c r="F88" s="316">
        <f t="shared" si="7"/>
        <v>0</v>
      </c>
      <c r="G88" s="317">
        <f t="shared" si="7"/>
        <v>0</v>
      </c>
      <c r="H88" s="335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S88" s="335"/>
      <c r="T88" s="335"/>
      <c r="U88" s="335"/>
      <c r="V88" s="335"/>
      <c r="W88" s="335"/>
      <c r="X88" s="335"/>
      <c r="Y88" s="335"/>
      <c r="Z88" s="335"/>
      <c r="AA88" s="335"/>
      <c r="AB88" s="335"/>
      <c r="AC88" s="335"/>
      <c r="AD88" s="335"/>
      <c r="AE88" s="335"/>
      <c r="AF88" s="335"/>
      <c r="AG88" s="335"/>
      <c r="AH88" s="335"/>
      <c r="AI88" s="335"/>
      <c r="AJ88" s="335"/>
    </row>
    <row r="89" spans="1:36" s="340" customFormat="1" ht="11.25" customHeight="1" hidden="1">
      <c r="A89" s="514"/>
      <c r="B89" s="348" t="s">
        <v>122</v>
      </c>
      <c r="C89" s="346">
        <f>'[3]2a_mell'!AA90-('[3]2a_mell'!Z90+'[3]2a_mell'!E90)</f>
        <v>0</v>
      </c>
      <c r="D89" s="347">
        <f>'[3]2a_mell'!E90+'[3]2a_mell'!Z90</f>
        <v>0</v>
      </c>
      <c r="E89" s="316">
        <f>SUM(C89:D89)</f>
        <v>0</v>
      </c>
      <c r="F89" s="316">
        <f t="shared" si="7"/>
        <v>0</v>
      </c>
      <c r="G89" s="317">
        <f t="shared" si="7"/>
        <v>0</v>
      </c>
      <c r="H89" s="339"/>
      <c r="I89" s="339"/>
      <c r="J89" s="339"/>
      <c r="K89" s="339"/>
      <c r="L89" s="339"/>
      <c r="M89" s="339"/>
      <c r="N89" s="339"/>
      <c r="O89" s="339"/>
      <c r="P89" s="339"/>
      <c r="Q89" s="339"/>
      <c r="R89" s="339"/>
      <c r="S89" s="339"/>
      <c r="T89" s="339"/>
      <c r="U89" s="339"/>
      <c r="V89" s="339"/>
      <c r="W89" s="339"/>
      <c r="X89" s="339"/>
      <c r="Y89" s="339"/>
      <c r="Z89" s="339"/>
      <c r="AA89" s="339"/>
      <c r="AB89" s="339"/>
      <c r="AC89" s="339"/>
      <c r="AD89" s="339"/>
      <c r="AE89" s="339"/>
      <c r="AF89" s="339"/>
      <c r="AG89" s="339"/>
      <c r="AH89" s="339"/>
      <c r="AI89" s="339"/>
      <c r="AJ89" s="339"/>
    </row>
    <row r="90" spans="1:36" s="340" customFormat="1" ht="12" hidden="1">
      <c r="A90" s="514"/>
      <c r="B90" s="348" t="s">
        <v>123</v>
      </c>
      <c r="C90" s="346">
        <f>'[3]2a_mell'!AA91-('[3]2a_mell'!Z91+'[3]2a_mell'!E91)</f>
        <v>0</v>
      </c>
      <c r="D90" s="347">
        <f>'[3]2a_mell'!E91+'[3]2a_mell'!Z91</f>
        <v>0</v>
      </c>
      <c r="E90" s="316">
        <f>SUM(C90:D90)</f>
        <v>0</v>
      </c>
      <c r="F90" s="316">
        <f t="shared" si="7"/>
        <v>0</v>
      </c>
      <c r="G90" s="317">
        <f t="shared" si="7"/>
        <v>0</v>
      </c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39"/>
      <c r="Y90" s="339"/>
      <c r="Z90" s="339"/>
      <c r="AA90" s="339"/>
      <c r="AB90" s="339"/>
      <c r="AC90" s="339"/>
      <c r="AD90" s="339"/>
      <c r="AE90" s="339"/>
      <c r="AF90" s="339"/>
      <c r="AG90" s="339"/>
      <c r="AH90" s="339"/>
      <c r="AI90" s="339"/>
      <c r="AJ90" s="339"/>
    </row>
    <row r="91" spans="1:36" s="325" customFormat="1" ht="12" hidden="1">
      <c r="A91" s="514"/>
      <c r="B91" s="346" t="s">
        <v>124</v>
      </c>
      <c r="C91" s="346">
        <f>'[3]2a_mell'!AA92-('[3]2a_mell'!Z92+'[3]2a_mell'!E92)</f>
        <v>0</v>
      </c>
      <c r="D91" s="347">
        <f>'[3]2a_mell'!E92+'[3]2a_mell'!Z92</f>
        <v>0</v>
      </c>
      <c r="E91" s="316">
        <f>SUM(C91:D91)</f>
        <v>0</v>
      </c>
      <c r="F91" s="316">
        <f t="shared" si="7"/>
        <v>0</v>
      </c>
      <c r="G91" s="317">
        <f t="shared" si="7"/>
        <v>0</v>
      </c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</row>
    <row r="92" spans="1:36" s="301" customFormat="1" ht="12" customHeight="1">
      <c r="A92" s="308" t="s">
        <v>116</v>
      </c>
      <c r="B92" s="309" t="s">
        <v>4</v>
      </c>
      <c r="C92" s="310"/>
      <c r="D92" s="310"/>
      <c r="E92" s="310"/>
      <c r="F92" s="310">
        <f t="shared" si="7"/>
        <v>0</v>
      </c>
      <c r="G92" s="311">
        <f t="shared" si="7"/>
        <v>0</v>
      </c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  <c r="AF92" s="307"/>
      <c r="AG92" s="307"/>
      <c r="AH92" s="307"/>
      <c r="AI92" s="307"/>
      <c r="AJ92" s="307"/>
    </row>
    <row r="93" spans="1:36" s="301" customFormat="1" ht="12" hidden="1">
      <c r="A93" s="515"/>
      <c r="B93" s="313" t="s">
        <v>125</v>
      </c>
      <c r="C93" s="346">
        <f>'[3]2a_mell'!AA94-('[3]2a_mell'!Z94+'[3]2a_mell'!E94)</f>
        <v>11100.000000000002</v>
      </c>
      <c r="D93" s="347">
        <f>'[3]2a_mell'!E94+'[3]2a_mell'!Z94</f>
        <v>0</v>
      </c>
      <c r="E93" s="316">
        <f>SUM(C93:D93)</f>
        <v>11100.000000000002</v>
      </c>
      <c r="F93" s="316">
        <f t="shared" si="7"/>
        <v>11655.000000000002</v>
      </c>
      <c r="G93" s="317">
        <f t="shared" si="7"/>
        <v>12237.750000000002</v>
      </c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07"/>
      <c r="Z93" s="307"/>
      <c r="AA93" s="307"/>
      <c r="AB93" s="307"/>
      <c r="AC93" s="307"/>
      <c r="AD93" s="307"/>
      <c r="AE93" s="307"/>
      <c r="AF93" s="307"/>
      <c r="AG93" s="307"/>
      <c r="AH93" s="307"/>
      <c r="AI93" s="307"/>
      <c r="AJ93" s="307"/>
    </row>
    <row r="94" spans="1:36" s="301" customFormat="1" ht="12" hidden="1">
      <c r="A94" s="515"/>
      <c r="B94" s="313" t="s">
        <v>126</v>
      </c>
      <c r="C94" s="346">
        <f>'[3]2a_mell'!AA95-('[3]2a_mell'!Z95+'[3]2a_mell'!E95)</f>
        <v>0</v>
      </c>
      <c r="D94" s="347">
        <f>'[3]2a_mell'!E95+'[3]2a_mell'!Z95</f>
        <v>0</v>
      </c>
      <c r="E94" s="316">
        <f>SUM(C94:D94)</f>
        <v>0</v>
      </c>
      <c r="F94" s="316">
        <f t="shared" si="7"/>
        <v>0</v>
      </c>
      <c r="G94" s="317">
        <f t="shared" si="7"/>
        <v>0</v>
      </c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V94" s="307"/>
      <c r="W94" s="307"/>
      <c r="X94" s="307"/>
      <c r="Y94" s="307"/>
      <c r="Z94" s="307"/>
      <c r="AA94" s="307"/>
      <c r="AB94" s="307"/>
      <c r="AC94" s="307"/>
      <c r="AD94" s="307"/>
      <c r="AE94" s="307"/>
      <c r="AF94" s="307"/>
      <c r="AG94" s="307"/>
      <c r="AH94" s="307"/>
      <c r="AI94" s="307"/>
      <c r="AJ94" s="307"/>
    </row>
    <row r="95" spans="1:36" s="325" customFormat="1" ht="12">
      <c r="A95" s="515"/>
      <c r="B95" s="346" t="s">
        <v>84</v>
      </c>
      <c r="C95" s="346">
        <f>'[3]2a_mell'!AA96-('[3]2a_mell'!Z96+'[3]2a_mell'!E96)</f>
        <v>11100.000000000002</v>
      </c>
      <c r="D95" s="347">
        <f>'[3]2a_mell'!E96+'[3]2a_mell'!Z96</f>
        <v>0</v>
      </c>
      <c r="E95" s="316">
        <f>'[4]2a_mell '!AB96</f>
        <v>194297</v>
      </c>
      <c r="F95" s="316">
        <v>8825</v>
      </c>
      <c r="G95" s="317">
        <v>9178</v>
      </c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</row>
    <row r="96" spans="1:36" s="301" customFormat="1" ht="12" customHeight="1">
      <c r="A96" s="308" t="s">
        <v>71</v>
      </c>
      <c r="B96" s="309" t="s">
        <v>127</v>
      </c>
      <c r="C96" s="310"/>
      <c r="D96" s="310"/>
      <c r="E96" s="310"/>
      <c r="F96" s="310">
        <f t="shared" si="7"/>
        <v>0</v>
      </c>
      <c r="G96" s="311">
        <f t="shared" si="7"/>
        <v>0</v>
      </c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307"/>
      <c r="AD96" s="307"/>
      <c r="AE96" s="307"/>
      <c r="AF96" s="307"/>
      <c r="AG96" s="307"/>
      <c r="AH96" s="307"/>
      <c r="AI96" s="307"/>
      <c r="AJ96" s="307"/>
    </row>
    <row r="97" spans="1:36" s="301" customFormat="1" ht="12" hidden="1">
      <c r="A97" s="515"/>
      <c r="B97" s="313" t="s">
        <v>128</v>
      </c>
      <c r="C97" s="346">
        <f>'[3]2a_mell'!AA98-('[3]2a_mell'!Z98+'[3]2a_mell'!E98)</f>
        <v>5062.76</v>
      </c>
      <c r="D97" s="347">
        <f>'[3]2a_mell'!E98+'[3]2a_mell'!Z98</f>
        <v>0</v>
      </c>
      <c r="E97" s="316">
        <f>SUM(C97:D97)</f>
        <v>5062.76</v>
      </c>
      <c r="F97" s="316">
        <f t="shared" si="7"/>
        <v>5315.898</v>
      </c>
      <c r="G97" s="317">
        <f t="shared" si="7"/>
        <v>5581.6929</v>
      </c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07"/>
      <c r="AH97" s="307"/>
      <c r="AI97" s="307"/>
      <c r="AJ97" s="307"/>
    </row>
    <row r="98" spans="1:36" s="301" customFormat="1" ht="12" hidden="1">
      <c r="A98" s="515"/>
      <c r="B98" s="313" t="s">
        <v>129</v>
      </c>
      <c r="C98" s="346">
        <f>'[3]2a_mell'!AA99-('[3]2a_mell'!Z99+'[3]2a_mell'!E99)</f>
        <v>22000</v>
      </c>
      <c r="D98" s="347">
        <f>'[3]2a_mell'!E99+'[3]2a_mell'!Z99</f>
        <v>0</v>
      </c>
      <c r="E98" s="316">
        <f>SUM(C98:D98)</f>
        <v>22000</v>
      </c>
      <c r="F98" s="316">
        <f t="shared" si="7"/>
        <v>23100</v>
      </c>
      <c r="G98" s="317">
        <f t="shared" si="7"/>
        <v>24255</v>
      </c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7"/>
      <c r="Z98" s="307"/>
      <c r="AA98" s="307"/>
      <c r="AB98" s="307"/>
      <c r="AC98" s="307"/>
      <c r="AD98" s="307"/>
      <c r="AE98" s="307"/>
      <c r="AF98" s="307"/>
      <c r="AG98" s="307"/>
      <c r="AH98" s="307"/>
      <c r="AI98" s="307"/>
      <c r="AJ98" s="307"/>
    </row>
    <row r="99" spans="1:36" s="325" customFormat="1" ht="12">
      <c r="A99" s="515"/>
      <c r="B99" s="346" t="s">
        <v>130</v>
      </c>
      <c r="C99" s="346">
        <f>'[3]2a_mell'!AA100-('[3]2a_mell'!Z100+'[3]2a_mell'!E100)</f>
        <v>27062.760000000002</v>
      </c>
      <c r="D99" s="347">
        <f>'[3]2a_mell'!E100+'[3]2a_mell'!Z100</f>
        <v>0</v>
      </c>
      <c r="E99" s="316">
        <f>'[4]2a_mell '!AB100</f>
        <v>21456.3</v>
      </c>
      <c r="F99" s="316">
        <v>8374</v>
      </c>
      <c r="G99" s="317">
        <v>8709</v>
      </c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</row>
    <row r="100" spans="1:36" s="248" customFormat="1" ht="13.5" thickBot="1">
      <c r="A100" s="503" t="s">
        <v>131</v>
      </c>
      <c r="B100" s="504"/>
      <c r="C100" s="349">
        <f>'[3]2a_mell'!AA101-('[3]2a_mell'!Z101+'[3]2a_mell'!E101)</f>
        <v>229945.85851773014</v>
      </c>
      <c r="D100" s="350">
        <f>'[3]2a_mell'!E101+'[3]2a_mell'!Z101</f>
        <v>58692.469</v>
      </c>
      <c r="E100" s="351">
        <f>E99+E95+E83+E79+E73</f>
        <v>510993.4124499214</v>
      </c>
      <c r="F100" s="351">
        <f>F99+F95+F83+F79+F73</f>
        <v>341627</v>
      </c>
      <c r="G100" s="351">
        <f>G99+G95+G83+G79+G73</f>
        <v>355293</v>
      </c>
      <c r="H100" s="352"/>
      <c r="I100" s="352"/>
      <c r="J100" s="352"/>
      <c r="K100" s="352"/>
      <c r="L100" s="352"/>
      <c r="M100" s="352"/>
      <c r="N100" s="352"/>
      <c r="O100" s="352"/>
      <c r="P100" s="352"/>
      <c r="Q100" s="352"/>
      <c r="R100" s="352"/>
      <c r="S100" s="352"/>
      <c r="T100" s="352"/>
      <c r="U100" s="352"/>
      <c r="V100" s="352"/>
      <c r="W100" s="352"/>
      <c r="X100" s="352"/>
      <c r="Y100" s="352"/>
      <c r="Z100" s="352"/>
      <c r="AA100" s="352"/>
      <c r="AB100" s="352"/>
      <c r="AC100" s="352"/>
      <c r="AD100" s="352"/>
      <c r="AE100" s="352"/>
      <c r="AF100" s="352"/>
      <c r="AG100" s="352"/>
      <c r="AH100" s="352"/>
      <c r="AI100" s="352"/>
      <c r="AJ100" s="352"/>
    </row>
    <row r="101" spans="1:36" s="248" customFormat="1" ht="12" hidden="1">
      <c r="A101" s="505"/>
      <c r="B101" s="506"/>
      <c r="C101" s="353"/>
      <c r="D101" s="354"/>
      <c r="E101" s="354"/>
      <c r="F101" s="354"/>
      <c r="G101" s="354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Y101" s="352"/>
      <c r="Z101" s="352"/>
      <c r="AA101" s="352"/>
      <c r="AB101" s="352"/>
      <c r="AC101" s="352"/>
      <c r="AD101" s="352"/>
      <c r="AE101" s="352"/>
      <c r="AF101" s="352"/>
      <c r="AG101" s="352"/>
      <c r="AH101" s="352"/>
      <c r="AI101" s="352"/>
      <c r="AJ101" s="352"/>
    </row>
    <row r="102" spans="1:36" s="248" customFormat="1" ht="12" hidden="1">
      <c r="A102" s="507"/>
      <c r="B102" s="508"/>
      <c r="C102" s="355"/>
      <c r="D102" s="356"/>
      <c r="E102" s="355"/>
      <c r="F102" s="355"/>
      <c r="G102" s="355"/>
      <c r="H102" s="352"/>
      <c r="I102" s="352"/>
      <c r="J102" s="352"/>
      <c r="K102" s="352"/>
      <c r="L102" s="352"/>
      <c r="M102" s="352"/>
      <c r="N102" s="352"/>
      <c r="O102" s="352"/>
      <c r="P102" s="352"/>
      <c r="Q102" s="352"/>
      <c r="R102" s="352"/>
      <c r="S102" s="352"/>
      <c r="T102" s="352"/>
      <c r="U102" s="352"/>
      <c r="V102" s="352"/>
      <c r="W102" s="352"/>
      <c r="X102" s="352"/>
      <c r="Y102" s="352"/>
      <c r="Z102" s="352"/>
      <c r="AA102" s="352"/>
      <c r="AB102" s="352"/>
      <c r="AC102" s="352"/>
      <c r="AD102" s="352"/>
      <c r="AE102" s="352"/>
      <c r="AF102" s="352"/>
      <c r="AG102" s="352"/>
      <c r="AH102" s="352"/>
      <c r="AI102" s="352"/>
      <c r="AJ102" s="352"/>
    </row>
    <row r="103" spans="1:39" s="248" customFormat="1" ht="12" hidden="1">
      <c r="A103" s="509" t="s">
        <v>262</v>
      </c>
      <c r="B103" s="509"/>
      <c r="C103" s="357">
        <f>'[3]2a_mell'!AA104</f>
        <v>0</v>
      </c>
      <c r="D103" s="358"/>
      <c r="E103" s="359"/>
      <c r="F103" s="359"/>
      <c r="G103" s="359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7"/>
      <c r="AB103" s="247"/>
      <c r="AC103" s="247"/>
      <c r="AD103" s="247"/>
      <c r="AE103" s="247"/>
      <c r="AF103" s="247"/>
      <c r="AG103" s="247"/>
      <c r="AH103" s="247"/>
      <c r="AI103" s="247"/>
      <c r="AJ103" s="247"/>
      <c r="AK103" s="247"/>
      <c r="AL103" s="247"/>
      <c r="AM103" s="247"/>
    </row>
    <row r="104" spans="1:39" s="257" customFormat="1" ht="12" hidden="1">
      <c r="A104" s="510" t="s">
        <v>206</v>
      </c>
      <c r="B104" s="510"/>
      <c r="C104" s="357">
        <f>'[3]2a_mell'!AA105</f>
        <v>0</v>
      </c>
      <c r="D104" s="358"/>
      <c r="E104" s="359"/>
      <c r="F104" s="359"/>
      <c r="G104" s="359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6"/>
      <c r="AB104" s="256"/>
      <c r="AC104" s="256"/>
      <c r="AD104" s="256"/>
      <c r="AE104" s="256"/>
      <c r="AF104" s="256"/>
      <c r="AG104" s="256"/>
      <c r="AH104" s="256"/>
      <c r="AI104" s="256"/>
      <c r="AJ104" s="256"/>
      <c r="AK104" s="256"/>
      <c r="AL104" s="256"/>
      <c r="AM104" s="256"/>
    </row>
    <row r="105" spans="3:39" s="301" customFormat="1" ht="12" hidden="1">
      <c r="C105" s="360"/>
      <c r="D105" s="360"/>
      <c r="E105" s="360"/>
      <c r="F105" s="360"/>
      <c r="G105" s="360"/>
      <c r="H105" s="307">
        <f aca="true" t="shared" si="8" ref="H105:AM105">G101-G60</f>
        <v>0</v>
      </c>
      <c r="I105" s="307">
        <f t="shared" si="8"/>
        <v>0</v>
      </c>
      <c r="J105" s="307">
        <f t="shared" si="8"/>
        <v>0</v>
      </c>
      <c r="K105" s="307">
        <f t="shared" si="8"/>
        <v>0</v>
      </c>
      <c r="L105" s="307">
        <f t="shared" si="8"/>
        <v>0</v>
      </c>
      <c r="M105" s="307">
        <f t="shared" si="8"/>
        <v>0</v>
      </c>
      <c r="N105" s="307">
        <f t="shared" si="8"/>
        <v>0</v>
      </c>
      <c r="O105" s="307">
        <f t="shared" si="8"/>
        <v>0</v>
      </c>
      <c r="P105" s="307">
        <f t="shared" si="8"/>
        <v>0</v>
      </c>
      <c r="Q105" s="307">
        <f t="shared" si="8"/>
        <v>0</v>
      </c>
      <c r="R105" s="307">
        <f t="shared" si="8"/>
        <v>0</v>
      </c>
      <c r="S105" s="307">
        <f t="shared" si="8"/>
        <v>0</v>
      </c>
      <c r="T105" s="307">
        <f t="shared" si="8"/>
        <v>0</v>
      </c>
      <c r="U105" s="307">
        <f t="shared" si="8"/>
        <v>0</v>
      </c>
      <c r="V105" s="307">
        <f t="shared" si="8"/>
        <v>0</v>
      </c>
      <c r="W105" s="307">
        <f t="shared" si="8"/>
        <v>0</v>
      </c>
      <c r="X105" s="307">
        <f t="shared" si="8"/>
        <v>0</v>
      </c>
      <c r="Y105" s="307">
        <f t="shared" si="8"/>
        <v>0</v>
      </c>
      <c r="Z105" s="307">
        <f t="shared" si="8"/>
        <v>0</v>
      </c>
      <c r="AA105" s="307">
        <f t="shared" si="8"/>
        <v>0</v>
      </c>
      <c r="AB105" s="307">
        <f t="shared" si="8"/>
        <v>0</v>
      </c>
      <c r="AC105" s="307">
        <f t="shared" si="8"/>
        <v>0</v>
      </c>
      <c r="AD105" s="307">
        <f t="shared" si="8"/>
        <v>0</v>
      </c>
      <c r="AE105" s="307">
        <f t="shared" si="8"/>
        <v>0</v>
      </c>
      <c r="AF105" s="307">
        <f t="shared" si="8"/>
        <v>0</v>
      </c>
      <c r="AG105" s="307">
        <f t="shared" si="8"/>
        <v>0</v>
      </c>
      <c r="AH105" s="307">
        <f t="shared" si="8"/>
        <v>0</v>
      </c>
      <c r="AI105" s="307">
        <f t="shared" si="8"/>
        <v>0</v>
      </c>
      <c r="AJ105" s="307">
        <f t="shared" si="8"/>
        <v>0</v>
      </c>
      <c r="AK105" s="307">
        <f t="shared" si="8"/>
        <v>0</v>
      </c>
      <c r="AL105" s="307">
        <f t="shared" si="8"/>
        <v>0</v>
      </c>
      <c r="AM105" s="307">
        <f t="shared" si="8"/>
        <v>0</v>
      </c>
    </row>
    <row r="106" spans="3:43" s="301" customFormat="1" ht="12" hidden="1">
      <c r="C106" s="360"/>
      <c r="D106" s="360"/>
      <c r="E106" s="360"/>
      <c r="F106" s="360"/>
      <c r="G106" s="360"/>
      <c r="H106" s="307">
        <f aca="true" t="shared" si="9" ref="H106:AQ106">H105-G25</f>
        <v>0</v>
      </c>
      <c r="I106" s="307">
        <f t="shared" si="9"/>
        <v>0</v>
      </c>
      <c r="J106" s="307">
        <f t="shared" si="9"/>
        <v>0</v>
      </c>
      <c r="K106" s="307">
        <f t="shared" si="9"/>
        <v>0</v>
      </c>
      <c r="L106" s="307">
        <f t="shared" si="9"/>
        <v>0</v>
      </c>
      <c r="M106" s="307">
        <f t="shared" si="9"/>
        <v>0</v>
      </c>
      <c r="N106" s="307">
        <f t="shared" si="9"/>
        <v>0</v>
      </c>
      <c r="O106" s="307">
        <f t="shared" si="9"/>
        <v>0</v>
      </c>
      <c r="P106" s="307">
        <f t="shared" si="9"/>
        <v>0</v>
      </c>
      <c r="Q106" s="307">
        <f t="shared" si="9"/>
        <v>0</v>
      </c>
      <c r="R106" s="307">
        <f t="shared" si="9"/>
        <v>0</v>
      </c>
      <c r="S106" s="307">
        <f t="shared" si="9"/>
        <v>0</v>
      </c>
      <c r="T106" s="307">
        <f t="shared" si="9"/>
        <v>0</v>
      </c>
      <c r="U106" s="307">
        <f t="shared" si="9"/>
        <v>0</v>
      </c>
      <c r="V106" s="307">
        <f t="shared" si="9"/>
        <v>0</v>
      </c>
      <c r="W106" s="307">
        <f t="shared" si="9"/>
        <v>0</v>
      </c>
      <c r="X106" s="307">
        <f t="shared" si="9"/>
        <v>0</v>
      </c>
      <c r="Y106" s="307">
        <f t="shared" si="9"/>
        <v>0</v>
      </c>
      <c r="Z106" s="307">
        <f t="shared" si="9"/>
        <v>0</v>
      </c>
      <c r="AA106" s="307">
        <f t="shared" si="9"/>
        <v>0</v>
      </c>
      <c r="AB106" s="307">
        <f t="shared" si="9"/>
        <v>0</v>
      </c>
      <c r="AC106" s="307">
        <f t="shared" si="9"/>
        <v>0</v>
      </c>
      <c r="AD106" s="307">
        <f t="shared" si="9"/>
        <v>0</v>
      </c>
      <c r="AE106" s="307">
        <f t="shared" si="9"/>
        <v>0</v>
      </c>
      <c r="AF106" s="307">
        <f t="shared" si="9"/>
        <v>0</v>
      </c>
      <c r="AG106" s="307">
        <f t="shared" si="9"/>
        <v>0</v>
      </c>
      <c r="AH106" s="307">
        <f t="shared" si="9"/>
        <v>0</v>
      </c>
      <c r="AI106" s="307">
        <f t="shared" si="9"/>
        <v>0</v>
      </c>
      <c r="AJ106" s="307">
        <f t="shared" si="9"/>
        <v>0</v>
      </c>
      <c r="AK106" s="307">
        <f t="shared" si="9"/>
        <v>0</v>
      </c>
      <c r="AL106" s="307">
        <f t="shared" si="9"/>
        <v>0</v>
      </c>
      <c r="AM106" s="307">
        <f t="shared" si="9"/>
        <v>0</v>
      </c>
      <c r="AN106" s="307">
        <f t="shared" si="9"/>
        <v>0</v>
      </c>
      <c r="AO106" s="307">
        <f t="shared" si="9"/>
        <v>0</v>
      </c>
      <c r="AP106" s="307">
        <f t="shared" si="9"/>
        <v>0</v>
      </c>
      <c r="AQ106" s="307">
        <f t="shared" si="9"/>
        <v>0</v>
      </c>
    </row>
    <row r="107" spans="3:37" s="301" customFormat="1" ht="12">
      <c r="C107" s="360"/>
      <c r="D107" s="361"/>
      <c r="E107" s="360"/>
      <c r="F107" s="360"/>
      <c r="G107" s="360"/>
      <c r="H107" s="307"/>
      <c r="I107" s="307"/>
      <c r="J107" s="307"/>
      <c r="K107" s="307"/>
      <c r="L107" s="307"/>
      <c r="M107" s="307"/>
      <c r="N107" s="307"/>
      <c r="O107" s="307"/>
      <c r="P107" s="307"/>
      <c r="Q107" s="307"/>
      <c r="R107" s="307"/>
      <c r="S107" s="307"/>
      <c r="T107" s="307"/>
      <c r="U107" s="307"/>
      <c r="V107" s="307"/>
      <c r="W107" s="307"/>
      <c r="X107" s="307"/>
      <c r="Y107" s="307"/>
      <c r="Z107" s="307"/>
      <c r="AA107" s="307"/>
      <c r="AB107" s="307"/>
      <c r="AC107" s="307"/>
      <c r="AD107" s="307"/>
      <c r="AE107" s="307"/>
      <c r="AF107" s="307"/>
      <c r="AG107" s="307"/>
      <c r="AH107" s="307"/>
      <c r="AI107" s="307"/>
      <c r="AJ107" s="307"/>
      <c r="AK107" s="307"/>
    </row>
    <row r="108" spans="3:37" s="301" customFormat="1" ht="12">
      <c r="C108" s="360"/>
      <c r="D108" s="361"/>
      <c r="E108" s="360"/>
      <c r="F108" s="360"/>
      <c r="G108" s="360"/>
      <c r="H108" s="307"/>
      <c r="I108" s="307"/>
      <c r="J108" s="307"/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307"/>
      <c r="V108" s="307"/>
      <c r="W108" s="307"/>
      <c r="X108" s="307"/>
      <c r="Y108" s="307"/>
      <c r="Z108" s="307"/>
      <c r="AA108" s="307"/>
      <c r="AB108" s="307"/>
      <c r="AC108" s="307"/>
      <c r="AD108" s="307"/>
      <c r="AE108" s="307"/>
      <c r="AF108" s="307"/>
      <c r="AG108" s="307"/>
      <c r="AH108" s="307"/>
      <c r="AI108" s="307"/>
      <c r="AJ108" s="307"/>
      <c r="AK108" s="307"/>
    </row>
    <row r="109" spans="3:37" s="301" customFormat="1" ht="12">
      <c r="C109" s="360"/>
      <c r="D109" s="361"/>
      <c r="E109" s="360"/>
      <c r="F109" s="360">
        <f>F59-F100</f>
        <v>-0.15000000002328306</v>
      </c>
      <c r="G109" s="360"/>
      <c r="H109" s="307"/>
      <c r="I109" s="307"/>
      <c r="J109" s="307"/>
      <c r="K109" s="307"/>
      <c r="L109" s="307"/>
      <c r="M109" s="307"/>
      <c r="N109" s="307"/>
      <c r="O109" s="307"/>
      <c r="P109" s="307"/>
      <c r="Q109" s="307"/>
      <c r="R109" s="307"/>
      <c r="S109" s="307"/>
      <c r="T109" s="307"/>
      <c r="U109" s="307"/>
      <c r="V109" s="307"/>
      <c r="W109" s="307"/>
      <c r="X109" s="307"/>
      <c r="Y109" s="307"/>
      <c r="Z109" s="307"/>
      <c r="AA109" s="307"/>
      <c r="AB109" s="307"/>
      <c r="AC109" s="307"/>
      <c r="AD109" s="307"/>
      <c r="AE109" s="307"/>
      <c r="AF109" s="307"/>
      <c r="AG109" s="307"/>
      <c r="AH109" s="307"/>
      <c r="AI109" s="307"/>
      <c r="AJ109" s="307"/>
      <c r="AK109" s="307"/>
    </row>
    <row r="110" spans="3:37" s="301" customFormat="1" ht="12">
      <c r="C110" s="360"/>
      <c r="D110" s="361"/>
      <c r="E110" s="360"/>
      <c r="F110" s="360"/>
      <c r="G110" s="360"/>
      <c r="H110" s="307"/>
      <c r="I110" s="307"/>
      <c r="J110" s="307"/>
      <c r="K110" s="307"/>
      <c r="L110" s="307"/>
      <c r="M110" s="307"/>
      <c r="N110" s="307"/>
      <c r="O110" s="307"/>
      <c r="P110" s="307"/>
      <c r="Q110" s="307"/>
      <c r="R110" s="307"/>
      <c r="S110" s="307"/>
      <c r="T110" s="307"/>
      <c r="U110" s="307"/>
      <c r="V110" s="307"/>
      <c r="W110" s="307"/>
      <c r="X110" s="307"/>
      <c r="Y110" s="307"/>
      <c r="Z110" s="307"/>
      <c r="AA110" s="307"/>
      <c r="AB110" s="307"/>
      <c r="AC110" s="307"/>
      <c r="AD110" s="307"/>
      <c r="AE110" s="307"/>
      <c r="AF110" s="307"/>
      <c r="AG110" s="307"/>
      <c r="AH110" s="307"/>
      <c r="AI110" s="307"/>
      <c r="AJ110" s="307"/>
      <c r="AK110" s="307"/>
    </row>
    <row r="111" spans="3:37" s="301" customFormat="1" ht="12">
      <c r="C111" s="360"/>
      <c r="D111" s="361"/>
      <c r="E111" s="360"/>
      <c r="F111" s="360"/>
      <c r="G111" s="360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7"/>
      <c r="W111" s="307"/>
      <c r="X111" s="307"/>
      <c r="Y111" s="307"/>
      <c r="Z111" s="307"/>
      <c r="AA111" s="307"/>
      <c r="AB111" s="307"/>
      <c r="AC111" s="307"/>
      <c r="AD111" s="307"/>
      <c r="AE111" s="307"/>
      <c r="AF111" s="307"/>
      <c r="AG111" s="307"/>
      <c r="AH111" s="307"/>
      <c r="AI111" s="307"/>
      <c r="AJ111" s="307"/>
      <c r="AK111" s="307"/>
    </row>
    <row r="112" spans="3:37" s="301" customFormat="1" ht="12">
      <c r="C112" s="360"/>
      <c r="D112" s="361"/>
      <c r="E112" s="360"/>
      <c r="F112" s="360"/>
      <c r="G112" s="360"/>
      <c r="H112" s="307"/>
      <c r="I112" s="307"/>
      <c r="J112" s="307"/>
      <c r="K112" s="307"/>
      <c r="L112" s="307"/>
      <c r="M112" s="307"/>
      <c r="N112" s="307"/>
      <c r="O112" s="307"/>
      <c r="P112" s="307"/>
      <c r="Q112" s="307"/>
      <c r="R112" s="307"/>
      <c r="S112" s="307"/>
      <c r="T112" s="307"/>
      <c r="U112" s="307"/>
      <c r="V112" s="307"/>
      <c r="W112" s="307"/>
      <c r="X112" s="307"/>
      <c r="Y112" s="307"/>
      <c r="Z112" s="307"/>
      <c r="AA112" s="307"/>
      <c r="AB112" s="307"/>
      <c r="AC112" s="307"/>
      <c r="AD112" s="307"/>
      <c r="AE112" s="307"/>
      <c r="AF112" s="307"/>
      <c r="AG112" s="307"/>
      <c r="AH112" s="307"/>
      <c r="AI112" s="307"/>
      <c r="AJ112" s="307"/>
      <c r="AK112" s="307"/>
    </row>
    <row r="113" spans="3:37" s="301" customFormat="1" ht="12">
      <c r="C113" s="360"/>
      <c r="D113" s="361"/>
      <c r="E113" s="360"/>
      <c r="F113" s="360"/>
      <c r="G113" s="360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/>
      <c r="W113" s="307"/>
      <c r="X113" s="307"/>
      <c r="Y113" s="307"/>
      <c r="Z113" s="307"/>
      <c r="AA113" s="307"/>
      <c r="AB113" s="307"/>
      <c r="AC113" s="307"/>
      <c r="AD113" s="307"/>
      <c r="AE113" s="307"/>
      <c r="AF113" s="307"/>
      <c r="AG113" s="307"/>
      <c r="AH113" s="307"/>
      <c r="AI113" s="307"/>
      <c r="AJ113" s="307"/>
      <c r="AK113" s="307"/>
    </row>
    <row r="114" spans="3:37" s="301" customFormat="1" ht="12">
      <c r="C114" s="360"/>
      <c r="D114" s="361"/>
      <c r="E114" s="360"/>
      <c r="F114" s="360"/>
      <c r="G114" s="360"/>
      <c r="H114" s="307"/>
      <c r="I114" s="307"/>
      <c r="J114" s="307"/>
      <c r="K114" s="307"/>
      <c r="L114" s="307"/>
      <c r="M114" s="307"/>
      <c r="N114" s="307"/>
      <c r="O114" s="307"/>
      <c r="P114" s="307"/>
      <c r="Q114" s="307"/>
      <c r="R114" s="307"/>
      <c r="S114" s="307"/>
      <c r="T114" s="307"/>
      <c r="U114" s="307"/>
      <c r="V114" s="307"/>
      <c r="W114" s="307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  <c r="AJ114" s="307"/>
      <c r="AK114" s="307"/>
    </row>
    <row r="115" spans="3:37" s="301" customFormat="1" ht="12">
      <c r="C115" s="360"/>
      <c r="D115" s="361"/>
      <c r="E115" s="360"/>
      <c r="F115" s="360"/>
      <c r="G115" s="360"/>
      <c r="H115" s="307"/>
      <c r="I115" s="307"/>
      <c r="J115" s="307"/>
      <c r="K115" s="307"/>
      <c r="L115" s="307"/>
      <c r="M115" s="307"/>
      <c r="N115" s="307"/>
      <c r="O115" s="307"/>
      <c r="P115" s="307"/>
      <c r="Q115" s="307"/>
      <c r="R115" s="307"/>
      <c r="S115" s="307"/>
      <c r="T115" s="307"/>
      <c r="U115" s="307"/>
      <c r="V115" s="307"/>
      <c r="W115" s="307"/>
      <c r="X115" s="307"/>
      <c r="Y115" s="307"/>
      <c r="Z115" s="307"/>
      <c r="AA115" s="307"/>
      <c r="AB115" s="307"/>
      <c r="AC115" s="307"/>
      <c r="AD115" s="307"/>
      <c r="AE115" s="307"/>
      <c r="AF115" s="307"/>
      <c r="AG115" s="307"/>
      <c r="AH115" s="307"/>
      <c r="AI115" s="307"/>
      <c r="AJ115" s="307"/>
      <c r="AK115" s="307"/>
    </row>
    <row r="116" spans="3:37" s="301" customFormat="1" ht="12">
      <c r="C116" s="360"/>
      <c r="D116" s="361"/>
      <c r="E116" s="360"/>
      <c r="F116" s="360"/>
      <c r="G116" s="360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307"/>
      <c r="S116" s="307"/>
      <c r="T116" s="307"/>
      <c r="U116" s="307"/>
      <c r="V116" s="307"/>
      <c r="W116" s="307"/>
      <c r="X116" s="307"/>
      <c r="Y116" s="307"/>
      <c r="Z116" s="307"/>
      <c r="AA116" s="307"/>
      <c r="AB116" s="307"/>
      <c r="AC116" s="307"/>
      <c r="AD116" s="307"/>
      <c r="AE116" s="307"/>
      <c r="AF116" s="307"/>
      <c r="AG116" s="307"/>
      <c r="AH116" s="307"/>
      <c r="AI116" s="307"/>
      <c r="AJ116" s="307"/>
      <c r="AK116" s="307"/>
    </row>
    <row r="117" spans="3:37" s="301" customFormat="1" ht="12">
      <c r="C117" s="360"/>
      <c r="D117" s="361"/>
      <c r="E117" s="360"/>
      <c r="F117" s="360"/>
      <c r="G117" s="360"/>
      <c r="H117" s="307"/>
      <c r="I117" s="307"/>
      <c r="J117" s="307"/>
      <c r="K117" s="307"/>
      <c r="L117" s="307"/>
      <c r="M117" s="307"/>
      <c r="N117" s="307"/>
      <c r="O117" s="307"/>
      <c r="P117" s="307"/>
      <c r="Q117" s="307"/>
      <c r="R117" s="307"/>
      <c r="S117" s="307"/>
      <c r="T117" s="307"/>
      <c r="U117" s="307"/>
      <c r="V117" s="307"/>
      <c r="W117" s="307"/>
      <c r="X117" s="307"/>
      <c r="Y117" s="307"/>
      <c r="Z117" s="307"/>
      <c r="AA117" s="307"/>
      <c r="AB117" s="307"/>
      <c r="AC117" s="307"/>
      <c r="AD117" s="307"/>
      <c r="AE117" s="307"/>
      <c r="AF117" s="307"/>
      <c r="AG117" s="307"/>
      <c r="AH117" s="307"/>
      <c r="AI117" s="307"/>
      <c r="AJ117" s="307"/>
      <c r="AK117" s="307"/>
    </row>
    <row r="118" spans="3:37" s="301" customFormat="1" ht="12">
      <c r="C118" s="360"/>
      <c r="D118" s="361"/>
      <c r="E118" s="360"/>
      <c r="F118" s="360"/>
      <c r="G118" s="360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7"/>
      <c r="AF118" s="307"/>
      <c r="AG118" s="307"/>
      <c r="AH118" s="307"/>
      <c r="AI118" s="307"/>
      <c r="AJ118" s="307"/>
      <c r="AK118" s="307"/>
    </row>
    <row r="119" spans="3:37" s="301" customFormat="1" ht="12">
      <c r="C119" s="360"/>
      <c r="D119" s="361"/>
      <c r="E119" s="360"/>
      <c r="F119" s="360"/>
      <c r="G119" s="360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307"/>
      <c r="V119" s="307"/>
      <c r="W119" s="307"/>
      <c r="X119" s="307"/>
      <c r="Y119" s="307"/>
      <c r="Z119" s="307"/>
      <c r="AA119" s="307"/>
      <c r="AB119" s="307"/>
      <c r="AC119" s="307"/>
      <c r="AD119" s="307"/>
      <c r="AE119" s="307"/>
      <c r="AF119" s="307"/>
      <c r="AG119" s="307"/>
      <c r="AH119" s="307"/>
      <c r="AI119" s="307"/>
      <c r="AJ119" s="307"/>
      <c r="AK119" s="307"/>
    </row>
    <row r="120" spans="3:37" s="301" customFormat="1" ht="12">
      <c r="C120" s="360"/>
      <c r="D120" s="361"/>
      <c r="E120" s="360"/>
      <c r="F120" s="360"/>
      <c r="G120" s="360"/>
      <c r="H120" s="307"/>
      <c r="I120" s="307"/>
      <c r="J120" s="307"/>
      <c r="K120" s="307"/>
      <c r="L120" s="307"/>
      <c r="M120" s="307"/>
      <c r="N120" s="307"/>
      <c r="O120" s="307"/>
      <c r="P120" s="307"/>
      <c r="Q120" s="307"/>
      <c r="R120" s="307"/>
      <c r="S120" s="307"/>
      <c r="T120" s="307"/>
      <c r="U120" s="307"/>
      <c r="V120" s="307"/>
      <c r="W120" s="307"/>
      <c r="X120" s="307"/>
      <c r="Y120" s="307"/>
      <c r="Z120" s="307"/>
      <c r="AA120" s="307"/>
      <c r="AB120" s="307"/>
      <c r="AC120" s="307"/>
      <c r="AD120" s="307"/>
      <c r="AE120" s="307"/>
      <c r="AF120" s="307"/>
      <c r="AG120" s="307"/>
      <c r="AH120" s="307"/>
      <c r="AI120" s="307"/>
      <c r="AJ120" s="307"/>
      <c r="AK120" s="307"/>
    </row>
    <row r="121" spans="3:37" s="301" customFormat="1" ht="12">
      <c r="C121" s="360"/>
      <c r="D121" s="361"/>
      <c r="E121" s="360"/>
      <c r="F121" s="360"/>
      <c r="G121" s="360"/>
      <c r="H121" s="307"/>
      <c r="I121" s="307"/>
      <c r="J121" s="307"/>
      <c r="K121" s="307"/>
      <c r="L121" s="307"/>
      <c r="M121" s="307"/>
      <c r="N121" s="307"/>
      <c r="O121" s="307"/>
      <c r="P121" s="307"/>
      <c r="Q121" s="307"/>
      <c r="R121" s="307"/>
      <c r="S121" s="307"/>
      <c r="T121" s="307"/>
      <c r="U121" s="307"/>
      <c r="V121" s="307"/>
      <c r="W121" s="307"/>
      <c r="X121" s="307"/>
      <c r="Y121" s="307"/>
      <c r="Z121" s="307"/>
      <c r="AA121" s="307"/>
      <c r="AB121" s="307"/>
      <c r="AC121" s="307"/>
      <c r="AD121" s="307"/>
      <c r="AE121" s="307"/>
      <c r="AF121" s="307"/>
      <c r="AG121" s="307"/>
      <c r="AH121" s="307"/>
      <c r="AI121" s="307"/>
      <c r="AJ121" s="307"/>
      <c r="AK121" s="307"/>
    </row>
    <row r="122" spans="3:37" s="301" customFormat="1" ht="12">
      <c r="C122" s="360"/>
      <c r="D122" s="361"/>
      <c r="E122" s="360"/>
      <c r="F122" s="360"/>
      <c r="G122" s="360"/>
      <c r="H122" s="307"/>
      <c r="I122" s="307"/>
      <c r="J122" s="307"/>
      <c r="K122" s="307"/>
      <c r="L122" s="307"/>
      <c r="M122" s="307"/>
      <c r="N122" s="307"/>
      <c r="O122" s="307"/>
      <c r="P122" s="307"/>
      <c r="Q122" s="307"/>
      <c r="R122" s="307"/>
      <c r="S122" s="307"/>
      <c r="T122" s="307"/>
      <c r="U122" s="307"/>
      <c r="V122" s="307"/>
      <c r="W122" s="307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  <c r="AJ122" s="307"/>
      <c r="AK122" s="307"/>
    </row>
    <row r="123" spans="3:37" s="301" customFormat="1" ht="12">
      <c r="C123" s="360"/>
      <c r="D123" s="361"/>
      <c r="E123" s="360"/>
      <c r="F123" s="360"/>
      <c r="G123" s="360"/>
      <c r="H123" s="307"/>
      <c r="I123" s="307"/>
      <c r="J123" s="307"/>
      <c r="K123" s="307"/>
      <c r="L123" s="307"/>
      <c r="M123" s="307"/>
      <c r="N123" s="307"/>
      <c r="O123" s="307"/>
      <c r="P123" s="307"/>
      <c r="Q123" s="307"/>
      <c r="R123" s="307"/>
      <c r="S123" s="307"/>
      <c r="T123" s="307"/>
      <c r="U123" s="307"/>
      <c r="V123" s="307"/>
      <c r="W123" s="30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  <c r="AJ123" s="307"/>
      <c r="AK123" s="307"/>
    </row>
    <row r="124" spans="3:37" s="301" customFormat="1" ht="12">
      <c r="C124" s="360"/>
      <c r="D124" s="361"/>
      <c r="E124" s="360"/>
      <c r="F124" s="360"/>
      <c r="G124" s="360"/>
      <c r="H124" s="307"/>
      <c r="I124" s="307"/>
      <c r="J124" s="307"/>
      <c r="K124" s="307"/>
      <c r="L124" s="307"/>
      <c r="M124" s="307"/>
      <c r="N124" s="307"/>
      <c r="O124" s="307"/>
      <c r="P124" s="307"/>
      <c r="Q124" s="307"/>
      <c r="R124" s="307"/>
      <c r="S124" s="307"/>
      <c r="T124" s="307"/>
      <c r="U124" s="307"/>
      <c r="V124" s="307"/>
      <c r="W124" s="30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  <c r="AJ124" s="307"/>
      <c r="AK124" s="307"/>
    </row>
    <row r="125" spans="3:37" s="301" customFormat="1" ht="12">
      <c r="C125" s="360"/>
      <c r="D125" s="361"/>
      <c r="E125" s="360"/>
      <c r="F125" s="360"/>
      <c r="G125" s="360"/>
      <c r="H125" s="307"/>
      <c r="I125" s="307"/>
      <c r="J125" s="307"/>
      <c r="K125" s="307"/>
      <c r="L125" s="307"/>
      <c r="M125" s="307"/>
      <c r="N125" s="307"/>
      <c r="O125" s="307"/>
      <c r="P125" s="307"/>
      <c r="Q125" s="307"/>
      <c r="R125" s="307"/>
      <c r="S125" s="307"/>
      <c r="T125" s="307"/>
      <c r="U125" s="307"/>
      <c r="V125" s="307"/>
      <c r="W125" s="30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  <c r="AJ125" s="307"/>
      <c r="AK125" s="307"/>
    </row>
    <row r="126" spans="3:37" s="301" customFormat="1" ht="12">
      <c r="C126" s="360"/>
      <c r="D126" s="361"/>
      <c r="E126" s="360"/>
      <c r="F126" s="360"/>
      <c r="G126" s="360"/>
      <c r="H126" s="307"/>
      <c r="I126" s="307"/>
      <c r="J126" s="307"/>
      <c r="K126" s="307"/>
      <c r="L126" s="307"/>
      <c r="M126" s="307"/>
      <c r="N126" s="307"/>
      <c r="O126" s="307"/>
      <c r="P126" s="307"/>
      <c r="Q126" s="307"/>
      <c r="R126" s="307"/>
      <c r="S126" s="307"/>
      <c r="T126" s="307"/>
      <c r="U126" s="307"/>
      <c r="V126" s="307"/>
      <c r="W126" s="30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  <c r="AJ126" s="307"/>
      <c r="AK126" s="307"/>
    </row>
    <row r="127" spans="3:37" s="301" customFormat="1" ht="12">
      <c r="C127" s="360"/>
      <c r="D127" s="361"/>
      <c r="E127" s="360"/>
      <c r="F127" s="360"/>
      <c r="G127" s="360"/>
      <c r="H127" s="307"/>
      <c r="I127" s="307"/>
      <c r="J127" s="307"/>
      <c r="K127" s="307"/>
      <c r="L127" s="307"/>
      <c r="M127" s="307"/>
      <c r="N127" s="307"/>
      <c r="O127" s="307"/>
      <c r="P127" s="307"/>
      <c r="Q127" s="307"/>
      <c r="R127" s="307"/>
      <c r="S127" s="307"/>
      <c r="T127" s="307"/>
      <c r="U127" s="307"/>
      <c r="V127" s="307"/>
      <c r="W127" s="30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  <c r="AJ127" s="307"/>
      <c r="AK127" s="307"/>
    </row>
    <row r="128" spans="3:37" s="301" customFormat="1" ht="12">
      <c r="C128" s="360"/>
      <c r="D128" s="361"/>
      <c r="E128" s="360"/>
      <c r="F128" s="360"/>
      <c r="G128" s="360"/>
      <c r="H128" s="307"/>
      <c r="I128" s="307"/>
      <c r="J128" s="307"/>
      <c r="K128" s="307"/>
      <c r="L128" s="307"/>
      <c r="M128" s="307"/>
      <c r="N128" s="307"/>
      <c r="O128" s="307"/>
      <c r="P128" s="307"/>
      <c r="Q128" s="307"/>
      <c r="R128" s="307"/>
      <c r="S128" s="307"/>
      <c r="T128" s="307"/>
      <c r="U128" s="307"/>
      <c r="V128" s="307"/>
      <c r="W128" s="307"/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  <c r="AI128" s="307"/>
      <c r="AJ128" s="307"/>
      <c r="AK128" s="307"/>
    </row>
    <row r="129" spans="3:37" s="301" customFormat="1" ht="12">
      <c r="C129" s="360"/>
      <c r="D129" s="361"/>
      <c r="E129" s="360"/>
      <c r="F129" s="360"/>
      <c r="G129" s="360"/>
      <c r="H129" s="307"/>
      <c r="I129" s="307"/>
      <c r="J129" s="307"/>
      <c r="K129" s="307"/>
      <c r="L129" s="307"/>
      <c r="M129" s="307"/>
      <c r="N129" s="307"/>
      <c r="O129" s="307"/>
      <c r="P129" s="307"/>
      <c r="Q129" s="307"/>
      <c r="R129" s="307"/>
      <c r="S129" s="307"/>
      <c r="T129" s="307"/>
      <c r="U129" s="307"/>
      <c r="V129" s="307"/>
      <c r="W129" s="307"/>
      <c r="X129" s="307"/>
      <c r="Y129" s="307"/>
      <c r="Z129" s="307"/>
      <c r="AA129" s="307"/>
      <c r="AB129" s="307"/>
      <c r="AC129" s="307"/>
      <c r="AD129" s="307"/>
      <c r="AE129" s="307"/>
      <c r="AF129" s="307"/>
      <c r="AG129" s="307"/>
      <c r="AH129" s="307"/>
      <c r="AI129" s="307"/>
      <c r="AJ129" s="307"/>
      <c r="AK129" s="307"/>
    </row>
    <row r="130" spans="3:37" s="301" customFormat="1" ht="12">
      <c r="C130" s="360"/>
      <c r="D130" s="361"/>
      <c r="E130" s="360"/>
      <c r="F130" s="360"/>
      <c r="G130" s="360"/>
      <c r="H130" s="307"/>
      <c r="I130" s="307"/>
      <c r="J130" s="307"/>
      <c r="K130" s="307"/>
      <c r="L130" s="307"/>
      <c r="M130" s="307"/>
      <c r="N130" s="307"/>
      <c r="O130" s="307"/>
      <c r="P130" s="307"/>
      <c r="Q130" s="307"/>
      <c r="R130" s="307"/>
      <c r="S130" s="307"/>
      <c r="T130" s="307"/>
      <c r="U130" s="307"/>
      <c r="V130" s="307"/>
      <c r="W130" s="307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  <c r="AI130" s="307"/>
      <c r="AJ130" s="307"/>
      <c r="AK130" s="307"/>
    </row>
    <row r="131" spans="3:37" s="301" customFormat="1" ht="12">
      <c r="C131" s="360"/>
      <c r="D131" s="361"/>
      <c r="E131" s="360"/>
      <c r="F131" s="360"/>
      <c r="G131" s="360"/>
      <c r="H131" s="307"/>
      <c r="I131" s="307"/>
      <c r="J131" s="307"/>
      <c r="K131" s="307"/>
      <c r="L131" s="307"/>
      <c r="M131" s="307"/>
      <c r="N131" s="307"/>
      <c r="O131" s="307"/>
      <c r="P131" s="307"/>
      <c r="Q131" s="307"/>
      <c r="R131" s="307"/>
      <c r="S131" s="307"/>
      <c r="T131" s="307"/>
      <c r="U131" s="307"/>
      <c r="V131" s="307"/>
      <c r="W131" s="307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  <c r="AJ131" s="307"/>
      <c r="AK131" s="307"/>
    </row>
    <row r="132" spans="3:37" s="301" customFormat="1" ht="12">
      <c r="C132" s="360"/>
      <c r="D132" s="361"/>
      <c r="E132" s="360"/>
      <c r="F132" s="360"/>
      <c r="G132" s="360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7"/>
      <c r="X132" s="307"/>
      <c r="Y132" s="307"/>
      <c r="Z132" s="307"/>
      <c r="AA132" s="307"/>
      <c r="AB132" s="307"/>
      <c r="AC132" s="307"/>
      <c r="AD132" s="307"/>
      <c r="AE132" s="307"/>
      <c r="AF132" s="307"/>
      <c r="AG132" s="307"/>
      <c r="AH132" s="307"/>
      <c r="AI132" s="307"/>
      <c r="AJ132" s="307"/>
      <c r="AK132" s="307"/>
    </row>
    <row r="133" spans="3:37" s="301" customFormat="1" ht="12">
      <c r="C133" s="360"/>
      <c r="D133" s="361"/>
      <c r="E133" s="360"/>
      <c r="F133" s="360"/>
      <c r="G133" s="360"/>
      <c r="H133" s="307"/>
      <c r="I133" s="307"/>
      <c r="J133" s="307"/>
      <c r="K133" s="307"/>
      <c r="L133" s="307"/>
      <c r="M133" s="307"/>
      <c r="N133" s="307"/>
      <c r="O133" s="307"/>
      <c r="P133" s="307"/>
      <c r="Q133" s="307"/>
      <c r="R133" s="307"/>
      <c r="S133" s="307"/>
      <c r="T133" s="307"/>
      <c r="U133" s="307"/>
      <c r="V133" s="307"/>
      <c r="W133" s="307"/>
      <c r="X133" s="307"/>
      <c r="Y133" s="307"/>
      <c r="Z133" s="307"/>
      <c r="AA133" s="307"/>
      <c r="AB133" s="307"/>
      <c r="AC133" s="307"/>
      <c r="AD133" s="307"/>
      <c r="AE133" s="307"/>
      <c r="AF133" s="307"/>
      <c r="AG133" s="307"/>
      <c r="AH133" s="307"/>
      <c r="AI133" s="307"/>
      <c r="AJ133" s="307"/>
      <c r="AK133" s="307"/>
    </row>
    <row r="134" spans="3:37" s="301" customFormat="1" ht="12">
      <c r="C134" s="360"/>
      <c r="D134" s="361"/>
      <c r="E134" s="360"/>
      <c r="F134" s="360"/>
      <c r="G134" s="360"/>
      <c r="H134" s="307"/>
      <c r="I134" s="307"/>
      <c r="J134" s="307"/>
      <c r="K134" s="307"/>
      <c r="L134" s="307"/>
      <c r="M134" s="307"/>
      <c r="N134" s="307"/>
      <c r="O134" s="307"/>
      <c r="P134" s="307"/>
      <c r="Q134" s="307"/>
      <c r="R134" s="307"/>
      <c r="S134" s="307"/>
      <c r="T134" s="307"/>
      <c r="U134" s="307"/>
      <c r="V134" s="307"/>
      <c r="W134" s="307"/>
      <c r="X134" s="307"/>
      <c r="Y134" s="307"/>
      <c r="Z134" s="307"/>
      <c r="AA134" s="307"/>
      <c r="AB134" s="307"/>
      <c r="AC134" s="307"/>
      <c r="AD134" s="307"/>
      <c r="AE134" s="307"/>
      <c r="AF134" s="307"/>
      <c r="AG134" s="307"/>
      <c r="AH134" s="307"/>
      <c r="AI134" s="307"/>
      <c r="AJ134" s="307"/>
      <c r="AK134" s="307"/>
    </row>
    <row r="135" spans="3:37" s="301" customFormat="1" ht="12">
      <c r="C135" s="360"/>
      <c r="D135" s="361"/>
      <c r="E135" s="360"/>
      <c r="F135" s="360"/>
      <c r="G135" s="360"/>
      <c r="H135" s="307"/>
      <c r="I135" s="307"/>
      <c r="J135" s="307"/>
      <c r="K135" s="307"/>
      <c r="L135" s="307"/>
      <c r="M135" s="307"/>
      <c r="N135" s="307"/>
      <c r="O135" s="307"/>
      <c r="P135" s="307"/>
      <c r="Q135" s="307"/>
      <c r="R135" s="307"/>
      <c r="S135" s="307"/>
      <c r="T135" s="307"/>
      <c r="U135" s="307"/>
      <c r="V135" s="307"/>
      <c r="W135" s="307"/>
      <c r="X135" s="307"/>
      <c r="Y135" s="307"/>
      <c r="Z135" s="307"/>
      <c r="AA135" s="307"/>
      <c r="AB135" s="307"/>
      <c r="AC135" s="307"/>
      <c r="AD135" s="307"/>
      <c r="AE135" s="307"/>
      <c r="AF135" s="307"/>
      <c r="AG135" s="307"/>
      <c r="AH135" s="307"/>
      <c r="AI135" s="307"/>
      <c r="AJ135" s="307"/>
      <c r="AK135" s="307"/>
    </row>
    <row r="136" spans="3:37" s="301" customFormat="1" ht="12">
      <c r="C136" s="360"/>
      <c r="D136" s="361"/>
      <c r="E136" s="360"/>
      <c r="F136" s="360"/>
      <c r="G136" s="360"/>
      <c r="H136" s="307"/>
      <c r="I136" s="307"/>
      <c r="J136" s="307"/>
      <c r="K136" s="307"/>
      <c r="L136" s="307"/>
      <c r="M136" s="307"/>
      <c r="N136" s="307"/>
      <c r="O136" s="307"/>
      <c r="P136" s="307"/>
      <c r="Q136" s="307"/>
      <c r="R136" s="307"/>
      <c r="S136" s="307"/>
      <c r="T136" s="307"/>
      <c r="U136" s="307"/>
      <c r="V136" s="307"/>
      <c r="W136" s="307"/>
      <c r="X136" s="307"/>
      <c r="Y136" s="307"/>
      <c r="Z136" s="307"/>
      <c r="AA136" s="307"/>
      <c r="AB136" s="307"/>
      <c r="AC136" s="307"/>
      <c r="AD136" s="307"/>
      <c r="AE136" s="307"/>
      <c r="AF136" s="307"/>
      <c r="AG136" s="307"/>
      <c r="AH136" s="307"/>
      <c r="AI136" s="307"/>
      <c r="AJ136" s="307"/>
      <c r="AK136" s="307"/>
    </row>
    <row r="137" spans="3:37" s="301" customFormat="1" ht="12">
      <c r="C137" s="360"/>
      <c r="D137" s="361"/>
      <c r="E137" s="360"/>
      <c r="F137" s="360"/>
      <c r="G137" s="360"/>
      <c r="H137" s="307"/>
      <c r="I137" s="307"/>
      <c r="J137" s="307"/>
      <c r="K137" s="307"/>
      <c r="L137" s="307"/>
      <c r="M137" s="307"/>
      <c r="N137" s="307"/>
      <c r="O137" s="307"/>
      <c r="P137" s="307"/>
      <c r="Q137" s="307"/>
      <c r="R137" s="307"/>
      <c r="S137" s="307"/>
      <c r="T137" s="307"/>
      <c r="U137" s="307"/>
      <c r="V137" s="307"/>
      <c r="W137" s="307"/>
      <c r="X137" s="307"/>
      <c r="Y137" s="307"/>
      <c r="Z137" s="307"/>
      <c r="AA137" s="307"/>
      <c r="AB137" s="307"/>
      <c r="AC137" s="307"/>
      <c r="AD137" s="307"/>
      <c r="AE137" s="307"/>
      <c r="AF137" s="307"/>
      <c r="AG137" s="307"/>
      <c r="AH137" s="307"/>
      <c r="AI137" s="307"/>
      <c r="AJ137" s="307"/>
      <c r="AK137" s="307"/>
    </row>
    <row r="138" spans="3:37" s="301" customFormat="1" ht="12">
      <c r="C138" s="360"/>
      <c r="D138" s="361"/>
      <c r="E138" s="360"/>
      <c r="F138" s="360"/>
      <c r="G138" s="360"/>
      <c r="H138" s="307"/>
      <c r="I138" s="307"/>
      <c r="J138" s="307"/>
      <c r="K138" s="307"/>
      <c r="L138" s="307"/>
      <c r="M138" s="307"/>
      <c r="N138" s="307"/>
      <c r="O138" s="307"/>
      <c r="P138" s="307"/>
      <c r="Q138" s="307"/>
      <c r="R138" s="307"/>
      <c r="S138" s="307"/>
      <c r="T138" s="307"/>
      <c r="U138" s="307"/>
      <c r="V138" s="307"/>
      <c r="W138" s="307"/>
      <c r="X138" s="307"/>
      <c r="Y138" s="307"/>
      <c r="Z138" s="307"/>
      <c r="AA138" s="307"/>
      <c r="AB138" s="307"/>
      <c r="AC138" s="307"/>
      <c r="AD138" s="307"/>
      <c r="AE138" s="307"/>
      <c r="AF138" s="307"/>
      <c r="AG138" s="307"/>
      <c r="AH138" s="307"/>
      <c r="AI138" s="307"/>
      <c r="AJ138" s="307"/>
      <c r="AK138" s="307"/>
    </row>
    <row r="139" spans="3:37" s="301" customFormat="1" ht="12">
      <c r="C139" s="360"/>
      <c r="D139" s="361"/>
      <c r="E139" s="360"/>
      <c r="F139" s="360"/>
      <c r="G139" s="360"/>
      <c r="H139" s="307"/>
      <c r="I139" s="307"/>
      <c r="J139" s="307"/>
      <c r="K139" s="307"/>
      <c r="L139" s="307"/>
      <c r="M139" s="307"/>
      <c r="N139" s="307"/>
      <c r="O139" s="307"/>
      <c r="P139" s="307"/>
      <c r="Q139" s="307"/>
      <c r="R139" s="307"/>
      <c r="S139" s="307"/>
      <c r="T139" s="307"/>
      <c r="U139" s="307"/>
      <c r="V139" s="307"/>
      <c r="W139" s="307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  <c r="AJ139" s="307"/>
      <c r="AK139" s="307"/>
    </row>
    <row r="140" spans="3:37" s="301" customFormat="1" ht="12">
      <c r="C140" s="360"/>
      <c r="D140" s="361"/>
      <c r="E140" s="360"/>
      <c r="F140" s="360"/>
      <c r="G140" s="360"/>
      <c r="H140" s="307"/>
      <c r="I140" s="307"/>
      <c r="J140" s="307"/>
      <c r="K140" s="307"/>
      <c r="L140" s="307"/>
      <c r="M140" s="307"/>
      <c r="N140" s="307"/>
      <c r="O140" s="307"/>
      <c r="P140" s="307"/>
      <c r="Q140" s="307"/>
      <c r="R140" s="307"/>
      <c r="S140" s="307"/>
      <c r="T140" s="307"/>
      <c r="U140" s="307"/>
      <c r="V140" s="307"/>
      <c r="W140" s="30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  <c r="AJ140" s="307"/>
      <c r="AK140" s="307"/>
    </row>
    <row r="141" spans="3:37" s="301" customFormat="1" ht="12">
      <c r="C141" s="360"/>
      <c r="D141" s="361"/>
      <c r="E141" s="360"/>
      <c r="F141" s="360"/>
      <c r="G141" s="360"/>
      <c r="H141" s="307"/>
      <c r="I141" s="307"/>
      <c r="J141" s="307"/>
      <c r="K141" s="307"/>
      <c r="L141" s="307"/>
      <c r="M141" s="307"/>
      <c r="N141" s="307"/>
      <c r="O141" s="307"/>
      <c r="P141" s="307"/>
      <c r="Q141" s="307"/>
      <c r="R141" s="307"/>
      <c r="S141" s="307"/>
      <c r="T141" s="307"/>
      <c r="U141" s="307"/>
      <c r="V141" s="307"/>
      <c r="W141" s="30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  <c r="AJ141" s="307"/>
      <c r="AK141" s="307"/>
    </row>
    <row r="142" spans="3:37" s="301" customFormat="1" ht="12">
      <c r="C142" s="360"/>
      <c r="D142" s="361"/>
      <c r="E142" s="360"/>
      <c r="F142" s="360"/>
      <c r="G142" s="360"/>
      <c r="H142" s="307"/>
      <c r="I142" s="307"/>
      <c r="J142" s="307"/>
      <c r="K142" s="307"/>
      <c r="L142" s="307"/>
      <c r="M142" s="307"/>
      <c r="N142" s="307"/>
      <c r="O142" s="307"/>
      <c r="P142" s="307"/>
      <c r="Q142" s="307"/>
      <c r="R142" s="307"/>
      <c r="S142" s="307"/>
      <c r="T142" s="307"/>
      <c r="U142" s="307"/>
      <c r="V142" s="307"/>
      <c r="W142" s="30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  <c r="AJ142" s="307"/>
      <c r="AK142" s="307"/>
    </row>
    <row r="143" spans="3:37" s="301" customFormat="1" ht="12">
      <c r="C143" s="360"/>
      <c r="D143" s="361"/>
      <c r="E143" s="360"/>
      <c r="F143" s="360"/>
      <c r="G143" s="360"/>
      <c r="H143" s="307"/>
      <c r="I143" s="307"/>
      <c r="J143" s="307"/>
      <c r="K143" s="307"/>
      <c r="L143" s="307"/>
      <c r="M143" s="307"/>
      <c r="N143" s="307"/>
      <c r="O143" s="307"/>
      <c r="P143" s="307"/>
      <c r="Q143" s="307"/>
      <c r="R143" s="307"/>
      <c r="S143" s="307"/>
      <c r="T143" s="307"/>
      <c r="U143" s="307"/>
      <c r="V143" s="307"/>
      <c r="W143" s="30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  <c r="AJ143" s="307"/>
      <c r="AK143" s="307"/>
    </row>
    <row r="144" spans="3:37" s="301" customFormat="1" ht="12">
      <c r="C144" s="360"/>
      <c r="D144" s="361"/>
      <c r="E144" s="360"/>
      <c r="F144" s="360"/>
      <c r="G144" s="360"/>
      <c r="H144" s="307"/>
      <c r="I144" s="307"/>
      <c r="J144" s="307"/>
      <c r="K144" s="307"/>
      <c r="L144" s="307"/>
      <c r="M144" s="307"/>
      <c r="N144" s="307"/>
      <c r="O144" s="307"/>
      <c r="P144" s="307"/>
      <c r="Q144" s="307"/>
      <c r="R144" s="307"/>
      <c r="S144" s="307"/>
      <c r="T144" s="307"/>
      <c r="U144" s="307"/>
      <c r="V144" s="307"/>
      <c r="W144" s="30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  <c r="AJ144" s="307"/>
      <c r="AK144" s="307"/>
    </row>
    <row r="145" spans="3:37" s="301" customFormat="1" ht="12">
      <c r="C145" s="360"/>
      <c r="D145" s="361"/>
      <c r="E145" s="360"/>
      <c r="F145" s="360"/>
      <c r="G145" s="360"/>
      <c r="H145" s="307"/>
      <c r="I145" s="307"/>
      <c r="J145" s="307"/>
      <c r="K145" s="307"/>
      <c r="L145" s="307"/>
      <c r="M145" s="307"/>
      <c r="N145" s="307"/>
      <c r="O145" s="307"/>
      <c r="P145" s="307"/>
      <c r="Q145" s="307"/>
      <c r="R145" s="307"/>
      <c r="S145" s="307"/>
      <c r="T145" s="307"/>
      <c r="U145" s="307"/>
      <c r="V145" s="307"/>
      <c r="W145" s="307"/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  <c r="AI145" s="307"/>
      <c r="AJ145" s="307"/>
      <c r="AK145" s="307"/>
    </row>
    <row r="146" spans="3:37" s="301" customFormat="1" ht="12">
      <c r="C146" s="360"/>
      <c r="D146" s="361"/>
      <c r="E146" s="360"/>
      <c r="F146" s="360"/>
      <c r="G146" s="360"/>
      <c r="H146" s="307"/>
      <c r="I146" s="307"/>
      <c r="J146" s="307"/>
      <c r="K146" s="307"/>
      <c r="L146" s="307"/>
      <c r="M146" s="307"/>
      <c r="N146" s="307"/>
      <c r="O146" s="307"/>
      <c r="P146" s="307"/>
      <c r="Q146" s="307"/>
      <c r="R146" s="307"/>
      <c r="S146" s="307"/>
      <c r="T146" s="307"/>
      <c r="U146" s="307"/>
      <c r="V146" s="307"/>
      <c r="W146" s="307"/>
      <c r="X146" s="307"/>
      <c r="Y146" s="307"/>
      <c r="Z146" s="307"/>
      <c r="AA146" s="307"/>
      <c r="AB146" s="307"/>
      <c r="AC146" s="307"/>
      <c r="AD146" s="307"/>
      <c r="AE146" s="307"/>
      <c r="AF146" s="307"/>
      <c r="AG146" s="307"/>
      <c r="AH146" s="307"/>
      <c r="AI146" s="307"/>
      <c r="AJ146" s="307"/>
      <c r="AK146" s="307"/>
    </row>
    <row r="147" spans="3:37" s="301" customFormat="1" ht="12">
      <c r="C147" s="360"/>
      <c r="D147" s="361"/>
      <c r="E147" s="360"/>
      <c r="F147" s="360"/>
      <c r="G147" s="360"/>
      <c r="H147" s="307"/>
      <c r="I147" s="307"/>
      <c r="J147" s="307"/>
      <c r="K147" s="307"/>
      <c r="L147" s="307"/>
      <c r="M147" s="307"/>
      <c r="N147" s="307"/>
      <c r="O147" s="307"/>
      <c r="P147" s="307"/>
      <c r="Q147" s="307"/>
      <c r="R147" s="307"/>
      <c r="S147" s="307"/>
      <c r="T147" s="307"/>
      <c r="U147" s="307"/>
      <c r="V147" s="307"/>
      <c r="W147" s="307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  <c r="AI147" s="307"/>
      <c r="AJ147" s="307"/>
      <c r="AK147" s="307"/>
    </row>
    <row r="148" spans="3:37" s="301" customFormat="1" ht="12">
      <c r="C148" s="360"/>
      <c r="D148" s="361"/>
      <c r="E148" s="360"/>
      <c r="F148" s="360"/>
      <c r="G148" s="360"/>
      <c r="H148" s="307"/>
      <c r="I148" s="307"/>
      <c r="J148" s="307"/>
      <c r="K148" s="307"/>
      <c r="L148" s="307"/>
      <c r="M148" s="307"/>
      <c r="N148" s="307"/>
      <c r="O148" s="307"/>
      <c r="P148" s="307"/>
      <c r="Q148" s="307"/>
      <c r="R148" s="307"/>
      <c r="S148" s="307"/>
      <c r="T148" s="307"/>
      <c r="U148" s="307"/>
      <c r="V148" s="307"/>
      <c r="W148" s="307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  <c r="AJ148" s="307"/>
      <c r="AK148" s="307"/>
    </row>
    <row r="149" spans="3:37" s="301" customFormat="1" ht="12">
      <c r="C149" s="360"/>
      <c r="D149" s="361"/>
      <c r="E149" s="360"/>
      <c r="F149" s="360"/>
      <c r="G149" s="360"/>
      <c r="H149" s="307"/>
      <c r="I149" s="307"/>
      <c r="J149" s="307"/>
      <c r="K149" s="307"/>
      <c r="L149" s="307"/>
      <c r="M149" s="307"/>
      <c r="N149" s="307"/>
      <c r="O149" s="307"/>
      <c r="P149" s="307"/>
      <c r="Q149" s="307"/>
      <c r="R149" s="307"/>
      <c r="S149" s="307"/>
      <c r="T149" s="307"/>
      <c r="U149" s="307"/>
      <c r="V149" s="307"/>
      <c r="W149" s="307"/>
      <c r="X149" s="307"/>
      <c r="Y149" s="307"/>
      <c r="Z149" s="307"/>
      <c r="AA149" s="307"/>
      <c r="AB149" s="307"/>
      <c r="AC149" s="307"/>
      <c r="AD149" s="307"/>
      <c r="AE149" s="307"/>
      <c r="AF149" s="307"/>
      <c r="AG149" s="307"/>
      <c r="AH149" s="307"/>
      <c r="AI149" s="307"/>
      <c r="AJ149" s="307"/>
      <c r="AK149" s="307"/>
    </row>
    <row r="150" spans="3:37" s="301" customFormat="1" ht="12">
      <c r="C150" s="360"/>
      <c r="D150" s="361"/>
      <c r="E150" s="360"/>
      <c r="F150" s="360"/>
      <c r="G150" s="360"/>
      <c r="H150" s="307"/>
      <c r="I150" s="307"/>
      <c r="J150" s="307"/>
      <c r="K150" s="307"/>
      <c r="L150" s="307"/>
      <c r="M150" s="307"/>
      <c r="N150" s="307"/>
      <c r="O150" s="307"/>
      <c r="P150" s="307"/>
      <c r="Q150" s="307"/>
      <c r="R150" s="307"/>
      <c r="S150" s="307"/>
      <c r="T150" s="307"/>
      <c r="U150" s="307"/>
      <c r="V150" s="307"/>
      <c r="W150" s="307"/>
      <c r="X150" s="307"/>
      <c r="Y150" s="307"/>
      <c r="Z150" s="307"/>
      <c r="AA150" s="307"/>
      <c r="AB150" s="307"/>
      <c r="AC150" s="307"/>
      <c r="AD150" s="307"/>
      <c r="AE150" s="307"/>
      <c r="AF150" s="307"/>
      <c r="AG150" s="307"/>
      <c r="AH150" s="307"/>
      <c r="AI150" s="307"/>
      <c r="AJ150" s="307"/>
      <c r="AK150" s="307"/>
    </row>
    <row r="151" spans="3:37" s="301" customFormat="1" ht="12">
      <c r="C151" s="360"/>
      <c r="D151" s="361"/>
      <c r="E151" s="360"/>
      <c r="F151" s="360"/>
      <c r="G151" s="360"/>
      <c r="H151" s="307"/>
      <c r="I151" s="307"/>
      <c r="J151" s="307"/>
      <c r="K151" s="307"/>
      <c r="L151" s="307"/>
      <c r="M151" s="307"/>
      <c r="N151" s="307"/>
      <c r="O151" s="307"/>
      <c r="P151" s="307"/>
      <c r="Q151" s="307"/>
      <c r="R151" s="307"/>
      <c r="S151" s="307"/>
      <c r="T151" s="307"/>
      <c r="U151" s="307"/>
      <c r="V151" s="307"/>
      <c r="W151" s="307"/>
      <c r="X151" s="307"/>
      <c r="Y151" s="307"/>
      <c r="Z151" s="307"/>
      <c r="AA151" s="307"/>
      <c r="AB151" s="307"/>
      <c r="AC151" s="307"/>
      <c r="AD151" s="307"/>
      <c r="AE151" s="307"/>
      <c r="AF151" s="307"/>
      <c r="AG151" s="307"/>
      <c r="AH151" s="307"/>
      <c r="AI151" s="307"/>
      <c r="AJ151" s="307"/>
      <c r="AK151" s="307"/>
    </row>
    <row r="152" spans="3:37" s="301" customFormat="1" ht="11.25">
      <c r="C152" s="307"/>
      <c r="D152" s="362"/>
      <c r="E152" s="307"/>
      <c r="F152" s="307"/>
      <c r="G152" s="307"/>
      <c r="H152" s="307"/>
      <c r="I152" s="307"/>
      <c r="J152" s="307"/>
      <c r="K152" s="307"/>
      <c r="L152" s="307"/>
      <c r="M152" s="307"/>
      <c r="N152" s="307"/>
      <c r="O152" s="307"/>
      <c r="P152" s="307"/>
      <c r="Q152" s="307"/>
      <c r="R152" s="307"/>
      <c r="S152" s="307"/>
      <c r="T152" s="307"/>
      <c r="U152" s="307"/>
      <c r="V152" s="307"/>
      <c r="W152" s="307"/>
      <c r="X152" s="307"/>
      <c r="Y152" s="307"/>
      <c r="Z152" s="307"/>
      <c r="AA152" s="307"/>
      <c r="AB152" s="307"/>
      <c r="AC152" s="307"/>
      <c r="AD152" s="307"/>
      <c r="AE152" s="307"/>
      <c r="AF152" s="307"/>
      <c r="AG152" s="307"/>
      <c r="AH152" s="307"/>
      <c r="AI152" s="307"/>
      <c r="AJ152" s="307"/>
      <c r="AK152" s="307"/>
    </row>
    <row r="153" spans="3:37" s="301" customFormat="1" ht="11.25">
      <c r="C153" s="307"/>
      <c r="D153" s="362"/>
      <c r="E153" s="307"/>
      <c r="F153" s="307"/>
      <c r="G153" s="307"/>
      <c r="H153" s="307"/>
      <c r="I153" s="307"/>
      <c r="J153" s="307"/>
      <c r="K153" s="307"/>
      <c r="L153" s="307"/>
      <c r="M153" s="307"/>
      <c r="N153" s="307"/>
      <c r="O153" s="307"/>
      <c r="P153" s="307"/>
      <c r="Q153" s="307"/>
      <c r="R153" s="307"/>
      <c r="S153" s="307"/>
      <c r="T153" s="307"/>
      <c r="U153" s="307"/>
      <c r="V153" s="307"/>
      <c r="W153" s="307"/>
      <c r="X153" s="307"/>
      <c r="Y153" s="307"/>
      <c r="Z153" s="307"/>
      <c r="AA153" s="307"/>
      <c r="AB153" s="307"/>
      <c r="AC153" s="307"/>
      <c r="AD153" s="307"/>
      <c r="AE153" s="307"/>
      <c r="AF153" s="307"/>
      <c r="AG153" s="307"/>
      <c r="AH153" s="307"/>
      <c r="AI153" s="307"/>
      <c r="AJ153" s="307"/>
      <c r="AK153" s="307"/>
    </row>
    <row r="154" spans="3:37" s="301" customFormat="1" ht="11.25">
      <c r="C154" s="307"/>
      <c r="D154" s="362"/>
      <c r="E154" s="307"/>
      <c r="F154" s="307"/>
      <c r="G154" s="307"/>
      <c r="H154" s="307"/>
      <c r="I154" s="307"/>
      <c r="J154" s="307"/>
      <c r="K154" s="307"/>
      <c r="L154" s="307"/>
      <c r="M154" s="307"/>
      <c r="N154" s="307"/>
      <c r="O154" s="307"/>
      <c r="P154" s="307"/>
      <c r="Q154" s="307"/>
      <c r="R154" s="307"/>
      <c r="S154" s="307"/>
      <c r="T154" s="307"/>
      <c r="U154" s="307"/>
      <c r="V154" s="307"/>
      <c r="W154" s="307"/>
      <c r="X154" s="307"/>
      <c r="Y154" s="307"/>
      <c r="Z154" s="307"/>
      <c r="AA154" s="307"/>
      <c r="AB154" s="307"/>
      <c r="AC154" s="307"/>
      <c r="AD154" s="307"/>
      <c r="AE154" s="307"/>
      <c r="AF154" s="307"/>
      <c r="AG154" s="307"/>
      <c r="AH154" s="307"/>
      <c r="AI154" s="307"/>
      <c r="AJ154" s="307"/>
      <c r="AK154" s="307"/>
    </row>
    <row r="155" spans="3:37" s="301" customFormat="1" ht="11.25">
      <c r="C155" s="307"/>
      <c r="D155" s="362"/>
      <c r="E155" s="307"/>
      <c r="F155" s="307"/>
      <c r="G155" s="307"/>
      <c r="H155" s="307"/>
      <c r="I155" s="307"/>
      <c r="J155" s="307"/>
      <c r="K155" s="307"/>
      <c r="L155" s="307"/>
      <c r="M155" s="307"/>
      <c r="N155" s="307"/>
      <c r="O155" s="307"/>
      <c r="P155" s="307"/>
      <c r="Q155" s="307"/>
      <c r="R155" s="307"/>
      <c r="S155" s="307"/>
      <c r="T155" s="307"/>
      <c r="U155" s="307"/>
      <c r="V155" s="307"/>
      <c r="W155" s="307"/>
      <c r="X155" s="307"/>
      <c r="Y155" s="307"/>
      <c r="Z155" s="307"/>
      <c r="AA155" s="307"/>
      <c r="AB155" s="307"/>
      <c r="AC155" s="307"/>
      <c r="AD155" s="307"/>
      <c r="AE155" s="307"/>
      <c r="AF155" s="307"/>
      <c r="AG155" s="307"/>
      <c r="AH155" s="307"/>
      <c r="AI155" s="307"/>
      <c r="AJ155" s="307"/>
      <c r="AK155" s="307"/>
    </row>
    <row r="156" spans="3:37" s="301" customFormat="1" ht="11.25">
      <c r="C156" s="307"/>
      <c r="D156" s="362"/>
      <c r="E156" s="307"/>
      <c r="F156" s="307"/>
      <c r="G156" s="307"/>
      <c r="H156" s="307"/>
      <c r="I156" s="307"/>
      <c r="J156" s="307"/>
      <c r="K156" s="307"/>
      <c r="L156" s="307"/>
      <c r="M156" s="307"/>
      <c r="N156" s="307"/>
      <c r="O156" s="307"/>
      <c r="P156" s="307"/>
      <c r="Q156" s="307"/>
      <c r="R156" s="307"/>
      <c r="S156" s="307"/>
      <c r="T156" s="307"/>
      <c r="U156" s="307"/>
      <c r="V156" s="307"/>
      <c r="W156" s="307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  <c r="AJ156" s="307"/>
      <c r="AK156" s="307"/>
    </row>
    <row r="157" spans="3:37" s="301" customFormat="1" ht="11.25">
      <c r="C157" s="307"/>
      <c r="D157" s="362"/>
      <c r="E157" s="307"/>
      <c r="F157" s="307"/>
      <c r="G157" s="307"/>
      <c r="H157" s="307"/>
      <c r="I157" s="307"/>
      <c r="J157" s="307"/>
      <c r="K157" s="307"/>
      <c r="L157" s="307"/>
      <c r="M157" s="307"/>
      <c r="N157" s="307"/>
      <c r="O157" s="307"/>
      <c r="P157" s="307"/>
      <c r="Q157" s="307"/>
      <c r="R157" s="307"/>
      <c r="S157" s="307"/>
      <c r="T157" s="307"/>
      <c r="U157" s="307"/>
      <c r="V157" s="307"/>
      <c r="W157" s="30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  <c r="AJ157" s="307"/>
      <c r="AK157" s="307"/>
    </row>
    <row r="158" spans="3:37" s="301" customFormat="1" ht="11.25">
      <c r="C158" s="307"/>
      <c r="D158" s="362"/>
      <c r="E158" s="307"/>
      <c r="F158" s="307"/>
      <c r="G158" s="307"/>
      <c r="H158" s="307"/>
      <c r="I158" s="307"/>
      <c r="J158" s="307"/>
      <c r="K158" s="307"/>
      <c r="L158" s="307"/>
      <c r="M158" s="307"/>
      <c r="N158" s="307"/>
      <c r="O158" s="307"/>
      <c r="P158" s="307"/>
      <c r="Q158" s="307"/>
      <c r="R158" s="307"/>
      <c r="S158" s="307"/>
      <c r="T158" s="307"/>
      <c r="U158" s="307"/>
      <c r="V158" s="307"/>
      <c r="W158" s="30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  <c r="AJ158" s="307"/>
      <c r="AK158" s="307"/>
    </row>
    <row r="159" spans="3:37" s="301" customFormat="1" ht="11.25">
      <c r="C159" s="307"/>
      <c r="D159" s="362"/>
      <c r="E159" s="307"/>
      <c r="F159" s="307"/>
      <c r="G159" s="307"/>
      <c r="H159" s="307"/>
      <c r="I159" s="307"/>
      <c r="J159" s="307"/>
      <c r="K159" s="307"/>
      <c r="L159" s="307"/>
      <c r="M159" s="307"/>
      <c r="N159" s="307"/>
      <c r="O159" s="307"/>
      <c r="P159" s="307"/>
      <c r="Q159" s="307"/>
      <c r="R159" s="307"/>
      <c r="S159" s="307"/>
      <c r="T159" s="307"/>
      <c r="U159" s="307"/>
      <c r="V159" s="307"/>
      <c r="W159" s="30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  <c r="AJ159" s="307"/>
      <c r="AK159" s="307"/>
    </row>
    <row r="160" spans="3:37" s="301" customFormat="1" ht="11.25">
      <c r="C160" s="307"/>
      <c r="D160" s="362"/>
      <c r="E160" s="307"/>
      <c r="F160" s="307"/>
      <c r="G160" s="307"/>
      <c r="H160" s="307"/>
      <c r="I160" s="307"/>
      <c r="J160" s="307"/>
      <c r="K160" s="307"/>
      <c r="L160" s="307"/>
      <c r="M160" s="307"/>
      <c r="N160" s="307"/>
      <c r="O160" s="307"/>
      <c r="P160" s="307"/>
      <c r="Q160" s="307"/>
      <c r="R160" s="307"/>
      <c r="S160" s="307"/>
      <c r="T160" s="307"/>
      <c r="U160" s="307"/>
      <c r="V160" s="307"/>
      <c r="W160" s="30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  <c r="AJ160" s="307"/>
      <c r="AK160" s="307"/>
    </row>
    <row r="161" spans="3:37" s="301" customFormat="1" ht="11.25">
      <c r="C161" s="307"/>
      <c r="D161" s="362"/>
      <c r="E161" s="307"/>
      <c r="F161" s="307"/>
      <c r="G161" s="307"/>
      <c r="H161" s="307"/>
      <c r="I161" s="307"/>
      <c r="J161" s="307"/>
      <c r="K161" s="307"/>
      <c r="L161" s="307"/>
      <c r="M161" s="307"/>
      <c r="N161" s="307"/>
      <c r="O161" s="307"/>
      <c r="P161" s="307"/>
      <c r="Q161" s="307"/>
      <c r="R161" s="307"/>
      <c r="S161" s="307"/>
      <c r="T161" s="307"/>
      <c r="U161" s="307"/>
      <c r="V161" s="307"/>
      <c r="W161" s="30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  <c r="AJ161" s="307"/>
      <c r="AK161" s="307"/>
    </row>
    <row r="162" spans="3:37" s="301" customFormat="1" ht="11.25">
      <c r="C162" s="307"/>
      <c r="D162" s="362"/>
      <c r="E162" s="307"/>
      <c r="F162" s="307"/>
      <c r="G162" s="307"/>
      <c r="H162" s="307"/>
      <c r="I162" s="307"/>
      <c r="J162" s="307"/>
      <c r="K162" s="307"/>
      <c r="L162" s="307"/>
      <c r="M162" s="307"/>
      <c r="N162" s="307"/>
      <c r="O162" s="307"/>
      <c r="P162" s="307"/>
      <c r="Q162" s="307"/>
      <c r="R162" s="307"/>
      <c r="S162" s="307"/>
      <c r="T162" s="307"/>
      <c r="U162" s="307"/>
      <c r="V162" s="307"/>
      <c r="W162" s="307"/>
      <c r="X162" s="307"/>
      <c r="Y162" s="307"/>
      <c r="Z162" s="307"/>
      <c r="AA162" s="307"/>
      <c r="AB162" s="307"/>
      <c r="AC162" s="307"/>
      <c r="AD162" s="307"/>
      <c r="AE162" s="307"/>
      <c r="AF162" s="307"/>
      <c r="AG162" s="307"/>
      <c r="AH162" s="307"/>
      <c r="AI162" s="307"/>
      <c r="AJ162" s="307"/>
      <c r="AK162" s="307"/>
    </row>
    <row r="163" spans="3:37" s="301" customFormat="1" ht="11.25">
      <c r="C163" s="307"/>
      <c r="D163" s="362"/>
      <c r="E163" s="307"/>
      <c r="F163" s="307"/>
      <c r="G163" s="307"/>
      <c r="H163" s="307"/>
      <c r="I163" s="307"/>
      <c r="J163" s="307"/>
      <c r="K163" s="307"/>
      <c r="L163" s="307"/>
      <c r="M163" s="307"/>
      <c r="N163" s="307"/>
      <c r="O163" s="307"/>
      <c r="P163" s="307"/>
      <c r="Q163" s="307"/>
      <c r="R163" s="307"/>
      <c r="S163" s="307"/>
      <c r="T163" s="307"/>
      <c r="U163" s="307"/>
      <c r="V163" s="307"/>
      <c r="W163" s="307"/>
      <c r="X163" s="307"/>
      <c r="Y163" s="307"/>
      <c r="Z163" s="307"/>
      <c r="AA163" s="307"/>
      <c r="AB163" s="307"/>
      <c r="AC163" s="307"/>
      <c r="AD163" s="307"/>
      <c r="AE163" s="307"/>
      <c r="AF163" s="307"/>
      <c r="AG163" s="307"/>
      <c r="AH163" s="307"/>
      <c r="AI163" s="307"/>
      <c r="AJ163" s="307"/>
      <c r="AK163" s="307"/>
    </row>
    <row r="164" spans="3:37" s="301" customFormat="1" ht="11.25">
      <c r="C164" s="307"/>
      <c r="D164" s="362"/>
      <c r="E164" s="307"/>
      <c r="F164" s="307"/>
      <c r="G164" s="307"/>
      <c r="H164" s="307"/>
      <c r="I164" s="307"/>
      <c r="J164" s="307"/>
      <c r="K164" s="307"/>
      <c r="L164" s="307"/>
      <c r="M164" s="307"/>
      <c r="N164" s="307"/>
      <c r="O164" s="307"/>
      <c r="P164" s="307"/>
      <c r="Q164" s="307"/>
      <c r="R164" s="307"/>
      <c r="S164" s="307"/>
      <c r="T164" s="307"/>
      <c r="U164" s="307"/>
      <c r="V164" s="307"/>
      <c r="W164" s="307"/>
      <c r="X164" s="307"/>
      <c r="Y164" s="307"/>
      <c r="Z164" s="307"/>
      <c r="AA164" s="307"/>
      <c r="AB164" s="307"/>
      <c r="AC164" s="307"/>
      <c r="AD164" s="307"/>
      <c r="AE164" s="307"/>
      <c r="AF164" s="307"/>
      <c r="AG164" s="307"/>
      <c r="AH164" s="307"/>
      <c r="AI164" s="307"/>
      <c r="AJ164" s="307"/>
      <c r="AK164" s="307"/>
    </row>
    <row r="165" spans="3:37" s="301" customFormat="1" ht="11.25">
      <c r="C165" s="307"/>
      <c r="D165" s="362"/>
      <c r="E165" s="307"/>
      <c r="F165" s="307"/>
      <c r="G165" s="307"/>
      <c r="H165" s="307"/>
      <c r="I165" s="307"/>
      <c r="J165" s="307"/>
      <c r="K165" s="307"/>
      <c r="L165" s="307"/>
      <c r="M165" s="307"/>
      <c r="N165" s="307"/>
      <c r="O165" s="307"/>
      <c r="P165" s="307"/>
      <c r="Q165" s="307"/>
      <c r="R165" s="307"/>
      <c r="S165" s="307"/>
      <c r="T165" s="307"/>
      <c r="U165" s="307"/>
      <c r="V165" s="307"/>
      <c r="W165" s="307"/>
      <c r="X165" s="307"/>
      <c r="Y165" s="307"/>
      <c r="Z165" s="307"/>
      <c r="AA165" s="307"/>
      <c r="AB165" s="307"/>
      <c r="AC165" s="307"/>
      <c r="AD165" s="307"/>
      <c r="AE165" s="307"/>
      <c r="AF165" s="307"/>
      <c r="AG165" s="307"/>
      <c r="AH165" s="307"/>
      <c r="AI165" s="307"/>
      <c r="AJ165" s="307"/>
      <c r="AK165" s="307"/>
    </row>
    <row r="166" spans="3:37" s="301" customFormat="1" ht="11.25">
      <c r="C166" s="307"/>
      <c r="D166" s="362"/>
      <c r="E166" s="307"/>
      <c r="F166" s="307"/>
      <c r="G166" s="307"/>
      <c r="H166" s="307"/>
      <c r="I166" s="307"/>
      <c r="J166" s="307"/>
      <c r="K166" s="307"/>
      <c r="L166" s="307"/>
      <c r="M166" s="307"/>
      <c r="N166" s="307"/>
      <c r="O166" s="307"/>
      <c r="P166" s="307"/>
      <c r="Q166" s="307"/>
      <c r="R166" s="307"/>
      <c r="S166" s="307"/>
      <c r="T166" s="307"/>
      <c r="U166" s="307"/>
      <c r="V166" s="307"/>
      <c r="W166" s="307"/>
      <c r="X166" s="307"/>
      <c r="Y166" s="307"/>
      <c r="Z166" s="307"/>
      <c r="AA166" s="307"/>
      <c r="AB166" s="307"/>
      <c r="AC166" s="307"/>
      <c r="AD166" s="307"/>
      <c r="AE166" s="307"/>
      <c r="AF166" s="307"/>
      <c r="AG166" s="307"/>
      <c r="AH166" s="307"/>
      <c r="AI166" s="307"/>
      <c r="AJ166" s="307"/>
      <c r="AK166" s="307"/>
    </row>
    <row r="167" spans="3:37" s="301" customFormat="1" ht="11.25">
      <c r="C167" s="307"/>
      <c r="D167" s="362"/>
      <c r="E167" s="307"/>
      <c r="F167" s="307"/>
      <c r="G167" s="307"/>
      <c r="H167" s="307"/>
      <c r="I167" s="307"/>
      <c r="J167" s="307"/>
      <c r="K167" s="307"/>
      <c r="L167" s="307"/>
      <c r="M167" s="307"/>
      <c r="N167" s="307"/>
      <c r="O167" s="307"/>
      <c r="P167" s="307"/>
      <c r="Q167" s="307"/>
      <c r="R167" s="307"/>
      <c r="S167" s="307"/>
      <c r="T167" s="307"/>
      <c r="U167" s="307"/>
      <c r="V167" s="307"/>
      <c r="W167" s="307"/>
      <c r="X167" s="307"/>
      <c r="Y167" s="307"/>
      <c r="Z167" s="307"/>
      <c r="AA167" s="307"/>
      <c r="AB167" s="307"/>
      <c r="AC167" s="307"/>
      <c r="AD167" s="307"/>
      <c r="AE167" s="307"/>
      <c r="AF167" s="307"/>
      <c r="AG167" s="307"/>
      <c r="AH167" s="307"/>
      <c r="AI167" s="307"/>
      <c r="AJ167" s="307"/>
      <c r="AK167" s="307"/>
    </row>
    <row r="168" spans="3:37" s="301" customFormat="1" ht="11.25">
      <c r="C168" s="307"/>
      <c r="D168" s="362"/>
      <c r="E168" s="307"/>
      <c r="F168" s="307"/>
      <c r="G168" s="307"/>
      <c r="H168" s="307"/>
      <c r="I168" s="307"/>
      <c r="J168" s="307"/>
      <c r="K168" s="307"/>
      <c r="L168" s="307"/>
      <c r="M168" s="307"/>
      <c r="N168" s="307"/>
      <c r="O168" s="307"/>
      <c r="P168" s="307"/>
      <c r="Q168" s="307"/>
      <c r="R168" s="307"/>
      <c r="S168" s="307"/>
      <c r="T168" s="307"/>
      <c r="U168" s="307"/>
      <c r="V168" s="307"/>
      <c r="W168" s="307"/>
      <c r="X168" s="307"/>
      <c r="Y168" s="307"/>
      <c r="Z168" s="307"/>
      <c r="AA168" s="307"/>
      <c r="AB168" s="307"/>
      <c r="AC168" s="307"/>
      <c r="AD168" s="307"/>
      <c r="AE168" s="307"/>
      <c r="AF168" s="307"/>
      <c r="AG168" s="307"/>
      <c r="AH168" s="307"/>
      <c r="AI168" s="307"/>
      <c r="AJ168" s="307"/>
      <c r="AK168" s="307"/>
    </row>
    <row r="169" spans="3:37" s="301" customFormat="1" ht="11.25">
      <c r="C169" s="307"/>
      <c r="D169" s="362"/>
      <c r="E169" s="307"/>
      <c r="F169" s="307"/>
      <c r="G169" s="307"/>
      <c r="H169" s="307"/>
      <c r="I169" s="307"/>
      <c r="J169" s="307"/>
      <c r="K169" s="307"/>
      <c r="L169" s="307"/>
      <c r="M169" s="307"/>
      <c r="N169" s="307"/>
      <c r="O169" s="307"/>
      <c r="P169" s="307"/>
      <c r="Q169" s="307"/>
      <c r="R169" s="307"/>
      <c r="S169" s="307"/>
      <c r="T169" s="307"/>
      <c r="U169" s="307"/>
      <c r="V169" s="307"/>
      <c r="W169" s="307"/>
      <c r="X169" s="307"/>
      <c r="Y169" s="307"/>
      <c r="Z169" s="307"/>
      <c r="AA169" s="307"/>
      <c r="AB169" s="307"/>
      <c r="AC169" s="307"/>
      <c r="AD169" s="307"/>
      <c r="AE169" s="307"/>
      <c r="AF169" s="307"/>
      <c r="AG169" s="307"/>
      <c r="AH169" s="307"/>
      <c r="AI169" s="307"/>
      <c r="AJ169" s="307"/>
      <c r="AK169" s="307"/>
    </row>
    <row r="170" spans="3:37" s="301" customFormat="1" ht="11.25">
      <c r="C170" s="307"/>
      <c r="D170" s="362"/>
      <c r="E170" s="307"/>
      <c r="F170" s="307"/>
      <c r="G170" s="307"/>
      <c r="H170" s="307"/>
      <c r="I170" s="307"/>
      <c r="J170" s="307"/>
      <c r="K170" s="307"/>
      <c r="L170" s="307"/>
      <c r="M170" s="307"/>
      <c r="N170" s="307"/>
      <c r="O170" s="307"/>
      <c r="P170" s="307"/>
      <c r="Q170" s="307"/>
      <c r="R170" s="307"/>
      <c r="S170" s="307"/>
      <c r="T170" s="307"/>
      <c r="U170" s="307"/>
      <c r="V170" s="307"/>
      <c r="W170" s="307"/>
      <c r="X170" s="307"/>
      <c r="Y170" s="307"/>
      <c r="Z170" s="307"/>
      <c r="AA170" s="307"/>
      <c r="AB170" s="307"/>
      <c r="AC170" s="307"/>
      <c r="AD170" s="307"/>
      <c r="AE170" s="307"/>
      <c r="AF170" s="307"/>
      <c r="AG170" s="307"/>
      <c r="AH170" s="307"/>
      <c r="AI170" s="307"/>
      <c r="AJ170" s="307"/>
      <c r="AK170" s="307"/>
    </row>
    <row r="171" spans="3:37" s="301" customFormat="1" ht="11.25">
      <c r="C171" s="307"/>
      <c r="D171" s="362"/>
      <c r="E171" s="307"/>
      <c r="F171" s="307"/>
      <c r="G171" s="307"/>
      <c r="H171" s="307"/>
      <c r="I171" s="307"/>
      <c r="J171" s="307"/>
      <c r="K171" s="307"/>
      <c r="L171" s="307"/>
      <c r="M171" s="307"/>
      <c r="N171" s="307"/>
      <c r="O171" s="307"/>
      <c r="P171" s="307"/>
      <c r="Q171" s="307"/>
      <c r="R171" s="307"/>
      <c r="S171" s="307"/>
      <c r="T171" s="307"/>
      <c r="U171" s="307"/>
      <c r="V171" s="307"/>
      <c r="W171" s="307"/>
      <c r="X171" s="307"/>
      <c r="Y171" s="307"/>
      <c r="Z171" s="307"/>
      <c r="AA171" s="307"/>
      <c r="AB171" s="307"/>
      <c r="AC171" s="307"/>
      <c r="AD171" s="307"/>
      <c r="AE171" s="307"/>
      <c r="AF171" s="307"/>
      <c r="AG171" s="307"/>
      <c r="AH171" s="307"/>
      <c r="AI171" s="307"/>
      <c r="AJ171" s="307"/>
      <c r="AK171" s="307"/>
    </row>
    <row r="172" spans="3:37" s="301" customFormat="1" ht="11.25">
      <c r="C172" s="307"/>
      <c r="D172" s="362"/>
      <c r="E172" s="307"/>
      <c r="F172" s="307"/>
      <c r="G172" s="307"/>
      <c r="H172" s="307"/>
      <c r="I172" s="307"/>
      <c r="J172" s="307"/>
      <c r="K172" s="307"/>
      <c r="L172" s="307"/>
      <c r="M172" s="307"/>
      <c r="N172" s="307"/>
      <c r="O172" s="307"/>
      <c r="P172" s="307"/>
      <c r="Q172" s="307"/>
      <c r="R172" s="307"/>
      <c r="S172" s="307"/>
      <c r="T172" s="307"/>
      <c r="U172" s="307"/>
      <c r="V172" s="307"/>
      <c r="W172" s="307"/>
      <c r="X172" s="307"/>
      <c r="Y172" s="307"/>
      <c r="Z172" s="307"/>
      <c r="AA172" s="307"/>
      <c r="AB172" s="307"/>
      <c r="AC172" s="307"/>
      <c r="AD172" s="307"/>
      <c r="AE172" s="307"/>
      <c r="AF172" s="307"/>
      <c r="AG172" s="307"/>
      <c r="AH172" s="307"/>
      <c r="AI172" s="307"/>
      <c r="AJ172" s="307"/>
      <c r="AK172" s="307"/>
    </row>
    <row r="173" spans="3:37" s="301" customFormat="1" ht="11.25">
      <c r="C173" s="307"/>
      <c r="D173" s="362"/>
      <c r="E173" s="307"/>
      <c r="F173" s="307"/>
      <c r="G173" s="307"/>
      <c r="H173" s="307"/>
      <c r="I173" s="307"/>
      <c r="J173" s="307"/>
      <c r="K173" s="307"/>
      <c r="L173" s="307"/>
      <c r="M173" s="307"/>
      <c r="N173" s="307"/>
      <c r="O173" s="307"/>
      <c r="P173" s="307"/>
      <c r="Q173" s="307"/>
      <c r="R173" s="307"/>
      <c r="S173" s="307"/>
      <c r="T173" s="307"/>
      <c r="U173" s="307"/>
      <c r="V173" s="307"/>
      <c r="W173" s="307"/>
      <c r="X173" s="307"/>
      <c r="Y173" s="307"/>
      <c r="Z173" s="307"/>
      <c r="AA173" s="307"/>
      <c r="AB173" s="307"/>
      <c r="AC173" s="307"/>
      <c r="AD173" s="307"/>
      <c r="AE173" s="307"/>
      <c r="AF173" s="307"/>
      <c r="AG173" s="307"/>
      <c r="AH173" s="307"/>
      <c r="AI173" s="307"/>
      <c r="AJ173" s="307"/>
      <c r="AK173" s="307"/>
    </row>
    <row r="174" spans="3:37" s="301" customFormat="1" ht="11.25">
      <c r="C174" s="307"/>
      <c r="D174" s="362"/>
      <c r="E174" s="307"/>
      <c r="F174" s="307"/>
      <c r="G174" s="307"/>
      <c r="H174" s="307"/>
      <c r="I174" s="307"/>
      <c r="J174" s="307"/>
      <c r="K174" s="307"/>
      <c r="L174" s="307"/>
      <c r="M174" s="307"/>
      <c r="N174" s="307"/>
      <c r="O174" s="307"/>
      <c r="P174" s="307"/>
      <c r="Q174" s="307"/>
      <c r="R174" s="307"/>
      <c r="S174" s="307"/>
      <c r="T174" s="307"/>
      <c r="U174" s="307"/>
      <c r="V174" s="307"/>
      <c r="W174" s="307"/>
      <c r="X174" s="307"/>
      <c r="Y174" s="307"/>
      <c r="Z174" s="307"/>
      <c r="AA174" s="307"/>
      <c r="AB174" s="307"/>
      <c r="AC174" s="307"/>
      <c r="AD174" s="307"/>
      <c r="AE174" s="307"/>
      <c r="AF174" s="307"/>
      <c r="AG174" s="307"/>
      <c r="AH174" s="307"/>
      <c r="AI174" s="307"/>
      <c r="AJ174" s="307"/>
      <c r="AK174" s="307"/>
    </row>
    <row r="175" spans="3:37" s="301" customFormat="1" ht="11.25">
      <c r="C175" s="307"/>
      <c r="D175" s="362"/>
      <c r="E175" s="307"/>
      <c r="F175" s="307"/>
      <c r="G175" s="307"/>
      <c r="H175" s="307"/>
      <c r="I175" s="307"/>
      <c r="J175" s="307"/>
      <c r="K175" s="307"/>
      <c r="L175" s="307"/>
      <c r="M175" s="307"/>
      <c r="N175" s="307"/>
      <c r="O175" s="307"/>
      <c r="P175" s="307"/>
      <c r="Q175" s="307"/>
      <c r="R175" s="307"/>
      <c r="S175" s="307"/>
      <c r="T175" s="307"/>
      <c r="U175" s="307"/>
      <c r="V175" s="307"/>
      <c r="W175" s="307"/>
      <c r="X175" s="307"/>
      <c r="Y175" s="307"/>
      <c r="Z175" s="307"/>
      <c r="AA175" s="307"/>
      <c r="AB175" s="307"/>
      <c r="AC175" s="307"/>
      <c r="AD175" s="307"/>
      <c r="AE175" s="307"/>
      <c r="AF175" s="307"/>
      <c r="AG175" s="307"/>
      <c r="AH175" s="307"/>
      <c r="AI175" s="307"/>
      <c r="AJ175" s="307"/>
      <c r="AK175" s="307"/>
    </row>
    <row r="176" spans="3:37" s="301" customFormat="1" ht="11.25">
      <c r="C176" s="307"/>
      <c r="D176" s="362"/>
      <c r="E176" s="307"/>
      <c r="F176" s="307"/>
      <c r="G176" s="307"/>
      <c r="H176" s="307"/>
      <c r="I176" s="307"/>
      <c r="J176" s="307"/>
      <c r="K176" s="307"/>
      <c r="L176" s="307"/>
      <c r="M176" s="307"/>
      <c r="N176" s="307"/>
      <c r="O176" s="307"/>
      <c r="P176" s="307"/>
      <c r="Q176" s="307"/>
      <c r="R176" s="307"/>
      <c r="S176" s="307"/>
      <c r="T176" s="307"/>
      <c r="U176" s="307"/>
      <c r="V176" s="307"/>
      <c r="W176" s="307"/>
      <c r="X176" s="307"/>
      <c r="Y176" s="307"/>
      <c r="Z176" s="307"/>
      <c r="AA176" s="307"/>
      <c r="AB176" s="307"/>
      <c r="AC176" s="307"/>
      <c r="AD176" s="307"/>
      <c r="AE176" s="307"/>
      <c r="AF176" s="307"/>
      <c r="AG176" s="307"/>
      <c r="AH176" s="307"/>
      <c r="AI176" s="307"/>
      <c r="AJ176" s="307"/>
      <c r="AK176" s="307"/>
    </row>
    <row r="177" spans="3:37" s="301" customFormat="1" ht="11.25">
      <c r="C177" s="307"/>
      <c r="D177" s="362"/>
      <c r="E177" s="307"/>
      <c r="F177" s="307"/>
      <c r="G177" s="307"/>
      <c r="H177" s="307"/>
      <c r="I177" s="307"/>
      <c r="J177" s="307"/>
      <c r="K177" s="307"/>
      <c r="L177" s="307"/>
      <c r="M177" s="307"/>
      <c r="N177" s="307"/>
      <c r="O177" s="307"/>
      <c r="P177" s="307"/>
      <c r="Q177" s="307"/>
      <c r="R177" s="307"/>
      <c r="S177" s="307"/>
      <c r="T177" s="307"/>
      <c r="U177" s="307"/>
      <c r="V177" s="307"/>
      <c r="W177" s="307"/>
      <c r="X177" s="307"/>
      <c r="Y177" s="307"/>
      <c r="Z177" s="307"/>
      <c r="AA177" s="307"/>
      <c r="AB177" s="307"/>
      <c r="AC177" s="307"/>
      <c r="AD177" s="307"/>
      <c r="AE177" s="307"/>
      <c r="AF177" s="307"/>
      <c r="AG177" s="307"/>
      <c r="AH177" s="307"/>
      <c r="AI177" s="307"/>
      <c r="AJ177" s="307"/>
      <c r="AK177" s="307"/>
    </row>
    <row r="178" spans="3:37" s="301" customFormat="1" ht="11.25">
      <c r="C178" s="307"/>
      <c r="D178" s="362"/>
      <c r="E178" s="307"/>
      <c r="F178" s="307"/>
      <c r="G178" s="307"/>
      <c r="H178" s="307"/>
      <c r="I178" s="307"/>
      <c r="J178" s="307"/>
      <c r="K178" s="307"/>
      <c r="L178" s="307"/>
      <c r="M178" s="307"/>
      <c r="N178" s="307"/>
      <c r="O178" s="307"/>
      <c r="P178" s="307"/>
      <c r="Q178" s="307"/>
      <c r="R178" s="307"/>
      <c r="S178" s="307"/>
      <c r="T178" s="307"/>
      <c r="U178" s="307"/>
      <c r="V178" s="307"/>
      <c r="W178" s="307"/>
      <c r="X178" s="307"/>
      <c r="Y178" s="307"/>
      <c r="Z178" s="307"/>
      <c r="AA178" s="307"/>
      <c r="AB178" s="307"/>
      <c r="AC178" s="307"/>
      <c r="AD178" s="307"/>
      <c r="AE178" s="307"/>
      <c r="AF178" s="307"/>
      <c r="AG178" s="307"/>
      <c r="AH178" s="307"/>
      <c r="AI178" s="307"/>
      <c r="AJ178" s="307"/>
      <c r="AK178" s="307"/>
    </row>
    <row r="179" spans="3:37" s="301" customFormat="1" ht="11.25">
      <c r="C179" s="307"/>
      <c r="D179" s="362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  <c r="AA179" s="307"/>
      <c r="AB179" s="307"/>
      <c r="AC179" s="307"/>
      <c r="AD179" s="307"/>
      <c r="AE179" s="307"/>
      <c r="AF179" s="307"/>
      <c r="AG179" s="307"/>
      <c r="AH179" s="307"/>
      <c r="AI179" s="307"/>
      <c r="AJ179" s="307"/>
      <c r="AK179" s="307"/>
    </row>
    <row r="180" spans="3:37" s="301" customFormat="1" ht="11.25">
      <c r="C180" s="307"/>
      <c r="D180" s="362"/>
      <c r="E180" s="307"/>
      <c r="F180" s="307"/>
      <c r="G180" s="307"/>
      <c r="H180" s="307"/>
      <c r="I180" s="307"/>
      <c r="J180" s="307"/>
      <c r="K180" s="307"/>
      <c r="L180" s="307"/>
      <c r="M180" s="307"/>
      <c r="N180" s="307"/>
      <c r="O180" s="307"/>
      <c r="P180" s="307"/>
      <c r="Q180" s="307"/>
      <c r="R180" s="307"/>
      <c r="S180" s="307"/>
      <c r="T180" s="307"/>
      <c r="U180" s="307"/>
      <c r="V180" s="307"/>
      <c r="W180" s="307"/>
      <c r="X180" s="307"/>
      <c r="Y180" s="307"/>
      <c r="Z180" s="307"/>
      <c r="AA180" s="307"/>
      <c r="AB180" s="307"/>
      <c r="AC180" s="307"/>
      <c r="AD180" s="307"/>
      <c r="AE180" s="307"/>
      <c r="AF180" s="307"/>
      <c r="AG180" s="307"/>
      <c r="AH180" s="307"/>
      <c r="AI180" s="307"/>
      <c r="AJ180" s="307"/>
      <c r="AK180" s="307"/>
    </row>
    <row r="181" spans="3:37" s="301" customFormat="1" ht="11.25">
      <c r="C181" s="307"/>
      <c r="D181" s="362"/>
      <c r="E181" s="307"/>
      <c r="F181" s="307"/>
      <c r="G181" s="307"/>
      <c r="H181" s="307"/>
      <c r="I181" s="307"/>
      <c r="J181" s="307"/>
      <c r="K181" s="307"/>
      <c r="L181" s="307"/>
      <c r="M181" s="307"/>
      <c r="N181" s="307"/>
      <c r="O181" s="307"/>
      <c r="P181" s="307"/>
      <c r="Q181" s="307"/>
      <c r="R181" s="307"/>
      <c r="S181" s="307"/>
      <c r="T181" s="307"/>
      <c r="U181" s="307"/>
      <c r="V181" s="307"/>
      <c r="W181" s="307"/>
      <c r="X181" s="307"/>
      <c r="Y181" s="307"/>
      <c r="Z181" s="307"/>
      <c r="AA181" s="307"/>
      <c r="AB181" s="307"/>
      <c r="AC181" s="307"/>
      <c r="AD181" s="307"/>
      <c r="AE181" s="307"/>
      <c r="AF181" s="307"/>
      <c r="AG181" s="307"/>
      <c r="AH181" s="307"/>
      <c r="AI181" s="307"/>
      <c r="AJ181" s="307"/>
      <c r="AK181" s="307"/>
    </row>
    <row r="182" spans="3:37" s="301" customFormat="1" ht="11.25">
      <c r="C182" s="307"/>
      <c r="D182" s="362"/>
      <c r="E182" s="307"/>
      <c r="F182" s="307"/>
      <c r="G182" s="307"/>
      <c r="H182" s="307"/>
      <c r="I182" s="307"/>
      <c r="J182" s="307"/>
      <c r="K182" s="307"/>
      <c r="L182" s="307"/>
      <c r="M182" s="307"/>
      <c r="N182" s="307"/>
      <c r="O182" s="307"/>
      <c r="P182" s="307"/>
      <c r="Q182" s="307"/>
      <c r="R182" s="307"/>
      <c r="S182" s="307"/>
      <c r="T182" s="307"/>
      <c r="U182" s="307"/>
      <c r="V182" s="307"/>
      <c r="W182" s="307"/>
      <c r="X182" s="307"/>
      <c r="Y182" s="307"/>
      <c r="Z182" s="307"/>
      <c r="AA182" s="307"/>
      <c r="AB182" s="307"/>
      <c r="AC182" s="307"/>
      <c r="AD182" s="307"/>
      <c r="AE182" s="307"/>
      <c r="AF182" s="307"/>
      <c r="AG182" s="307"/>
      <c r="AH182" s="307"/>
      <c r="AI182" s="307"/>
      <c r="AJ182" s="307"/>
      <c r="AK182" s="307"/>
    </row>
    <row r="183" spans="3:37" s="301" customFormat="1" ht="11.25">
      <c r="C183" s="307"/>
      <c r="D183" s="362"/>
      <c r="E183" s="307"/>
      <c r="F183" s="307"/>
      <c r="G183" s="307"/>
      <c r="H183" s="307"/>
      <c r="I183" s="307"/>
      <c r="J183" s="307"/>
      <c r="K183" s="307"/>
      <c r="L183" s="307"/>
      <c r="M183" s="307"/>
      <c r="N183" s="307"/>
      <c r="O183" s="307"/>
      <c r="P183" s="307"/>
      <c r="Q183" s="307"/>
      <c r="R183" s="307"/>
      <c r="S183" s="307"/>
      <c r="T183" s="307"/>
      <c r="U183" s="307"/>
      <c r="V183" s="307"/>
      <c r="W183" s="307"/>
      <c r="X183" s="307"/>
      <c r="Y183" s="307"/>
      <c r="Z183" s="307"/>
      <c r="AA183" s="307"/>
      <c r="AB183" s="307"/>
      <c r="AC183" s="307"/>
      <c r="AD183" s="307"/>
      <c r="AE183" s="307"/>
      <c r="AF183" s="307"/>
      <c r="AG183" s="307"/>
      <c r="AH183" s="307"/>
      <c r="AI183" s="307"/>
      <c r="AJ183" s="307"/>
      <c r="AK183" s="307"/>
    </row>
    <row r="184" spans="3:37" s="301" customFormat="1" ht="11.25">
      <c r="C184" s="307"/>
      <c r="D184" s="362"/>
      <c r="E184" s="307"/>
      <c r="F184" s="307"/>
      <c r="G184" s="307"/>
      <c r="H184" s="307"/>
      <c r="I184" s="307"/>
      <c r="J184" s="307"/>
      <c r="K184" s="307"/>
      <c r="L184" s="307"/>
      <c r="M184" s="307"/>
      <c r="N184" s="307"/>
      <c r="O184" s="307"/>
      <c r="P184" s="307"/>
      <c r="Q184" s="307"/>
      <c r="R184" s="307"/>
      <c r="S184" s="307"/>
      <c r="T184" s="307"/>
      <c r="U184" s="307"/>
      <c r="V184" s="307"/>
      <c r="W184" s="307"/>
      <c r="X184" s="307"/>
      <c r="Y184" s="307"/>
      <c r="Z184" s="307"/>
      <c r="AA184" s="307"/>
      <c r="AB184" s="307"/>
      <c r="AC184" s="307"/>
      <c r="AD184" s="307"/>
      <c r="AE184" s="307"/>
      <c r="AF184" s="307"/>
      <c r="AG184" s="307"/>
      <c r="AH184" s="307"/>
      <c r="AI184" s="307"/>
      <c r="AJ184" s="307"/>
      <c r="AK184" s="307"/>
    </row>
    <row r="185" spans="3:37" s="301" customFormat="1" ht="11.25">
      <c r="C185" s="307"/>
      <c r="D185" s="362"/>
      <c r="E185" s="307"/>
      <c r="F185" s="307"/>
      <c r="G185" s="307"/>
      <c r="H185" s="307"/>
      <c r="I185" s="307"/>
      <c r="J185" s="307"/>
      <c r="K185" s="307"/>
      <c r="L185" s="307"/>
      <c r="M185" s="307"/>
      <c r="N185" s="307"/>
      <c r="O185" s="307"/>
      <c r="P185" s="307"/>
      <c r="Q185" s="307"/>
      <c r="R185" s="307"/>
      <c r="S185" s="307"/>
      <c r="T185" s="307"/>
      <c r="U185" s="307"/>
      <c r="V185" s="307"/>
      <c r="W185" s="307"/>
      <c r="X185" s="307"/>
      <c r="Y185" s="307"/>
      <c r="Z185" s="307"/>
      <c r="AA185" s="307"/>
      <c r="AB185" s="307"/>
      <c r="AC185" s="307"/>
      <c r="AD185" s="307"/>
      <c r="AE185" s="307"/>
      <c r="AF185" s="307"/>
      <c r="AG185" s="307"/>
      <c r="AH185" s="307"/>
      <c r="AI185" s="307"/>
      <c r="AJ185" s="307"/>
      <c r="AK185" s="307"/>
    </row>
    <row r="186" spans="3:37" s="301" customFormat="1" ht="11.25">
      <c r="C186" s="307"/>
      <c r="D186" s="362"/>
      <c r="E186" s="307"/>
      <c r="F186" s="307"/>
      <c r="G186" s="307"/>
      <c r="H186" s="307"/>
      <c r="I186" s="307"/>
      <c r="J186" s="307"/>
      <c r="K186" s="307"/>
      <c r="L186" s="307"/>
      <c r="M186" s="307"/>
      <c r="N186" s="307"/>
      <c r="O186" s="307"/>
      <c r="P186" s="307"/>
      <c r="Q186" s="307"/>
      <c r="R186" s="307"/>
      <c r="S186" s="307"/>
      <c r="T186" s="307"/>
      <c r="U186" s="307"/>
      <c r="V186" s="307"/>
      <c r="W186" s="307"/>
      <c r="X186" s="307"/>
      <c r="Y186" s="307"/>
      <c r="Z186" s="307"/>
      <c r="AA186" s="307"/>
      <c r="AB186" s="307"/>
      <c r="AC186" s="307"/>
      <c r="AD186" s="307"/>
      <c r="AE186" s="307"/>
      <c r="AF186" s="307"/>
      <c r="AG186" s="307"/>
      <c r="AH186" s="307"/>
      <c r="AI186" s="307"/>
      <c r="AJ186" s="307"/>
      <c r="AK186" s="307"/>
    </row>
    <row r="187" spans="3:37" s="301" customFormat="1" ht="11.25">
      <c r="C187" s="307"/>
      <c r="D187" s="362"/>
      <c r="E187" s="307"/>
      <c r="F187" s="307"/>
      <c r="G187" s="307"/>
      <c r="H187" s="307"/>
      <c r="I187" s="307"/>
      <c r="J187" s="307"/>
      <c r="K187" s="307"/>
      <c r="L187" s="307"/>
      <c r="M187" s="307"/>
      <c r="N187" s="307"/>
      <c r="O187" s="307"/>
      <c r="P187" s="307"/>
      <c r="Q187" s="307"/>
      <c r="R187" s="307"/>
      <c r="S187" s="307"/>
      <c r="T187" s="307"/>
      <c r="U187" s="307"/>
      <c r="V187" s="307"/>
      <c r="W187" s="307"/>
      <c r="X187" s="307"/>
      <c r="Y187" s="307"/>
      <c r="Z187" s="307"/>
      <c r="AA187" s="307"/>
      <c r="AB187" s="307"/>
      <c r="AC187" s="307"/>
      <c r="AD187" s="307"/>
      <c r="AE187" s="307"/>
      <c r="AF187" s="307"/>
      <c r="AG187" s="307"/>
      <c r="AH187" s="307"/>
      <c r="AI187" s="307"/>
      <c r="AJ187" s="307"/>
      <c r="AK187" s="307"/>
    </row>
    <row r="188" spans="3:37" s="301" customFormat="1" ht="11.25">
      <c r="C188" s="307"/>
      <c r="D188" s="362"/>
      <c r="E188" s="307"/>
      <c r="F188" s="307"/>
      <c r="G188" s="307"/>
      <c r="H188" s="307"/>
      <c r="I188" s="307"/>
      <c r="J188" s="307"/>
      <c r="K188" s="307"/>
      <c r="L188" s="307"/>
      <c r="M188" s="307"/>
      <c r="N188" s="307"/>
      <c r="O188" s="307"/>
      <c r="P188" s="307"/>
      <c r="Q188" s="307"/>
      <c r="R188" s="307"/>
      <c r="S188" s="307"/>
      <c r="T188" s="307"/>
      <c r="U188" s="307"/>
      <c r="V188" s="307"/>
      <c r="W188" s="307"/>
      <c r="X188" s="307"/>
      <c r="Y188" s="307"/>
      <c r="Z188" s="307"/>
      <c r="AA188" s="307"/>
      <c r="AB188" s="307"/>
      <c r="AC188" s="307"/>
      <c r="AD188" s="307"/>
      <c r="AE188" s="307"/>
      <c r="AF188" s="307"/>
      <c r="AG188" s="307"/>
      <c r="AH188" s="307"/>
      <c r="AI188" s="307"/>
      <c r="AJ188" s="307"/>
      <c r="AK188" s="307"/>
    </row>
    <row r="189" spans="3:37" s="301" customFormat="1" ht="11.25">
      <c r="C189" s="307"/>
      <c r="D189" s="362"/>
      <c r="E189" s="307"/>
      <c r="F189" s="307"/>
      <c r="G189" s="307"/>
      <c r="H189" s="307"/>
      <c r="I189" s="307"/>
      <c r="J189" s="307"/>
      <c r="K189" s="307"/>
      <c r="L189" s="307"/>
      <c r="M189" s="307"/>
      <c r="N189" s="307"/>
      <c r="O189" s="307"/>
      <c r="P189" s="307"/>
      <c r="Q189" s="307"/>
      <c r="R189" s="307"/>
      <c r="S189" s="307"/>
      <c r="T189" s="307"/>
      <c r="U189" s="307"/>
      <c r="V189" s="307"/>
      <c r="W189" s="307"/>
      <c r="X189" s="307"/>
      <c r="Y189" s="307"/>
      <c r="Z189" s="307"/>
      <c r="AA189" s="307"/>
      <c r="AB189" s="307"/>
      <c r="AC189" s="307"/>
      <c r="AD189" s="307"/>
      <c r="AE189" s="307"/>
      <c r="AF189" s="307"/>
      <c r="AG189" s="307"/>
      <c r="AH189" s="307"/>
      <c r="AI189" s="307"/>
      <c r="AJ189" s="307"/>
      <c r="AK189" s="307"/>
    </row>
    <row r="190" spans="3:37" s="301" customFormat="1" ht="11.25">
      <c r="C190" s="307"/>
      <c r="D190" s="362"/>
      <c r="E190" s="307"/>
      <c r="F190" s="307"/>
      <c r="G190" s="307"/>
      <c r="H190" s="307"/>
      <c r="I190" s="307"/>
      <c r="J190" s="307"/>
      <c r="K190" s="307"/>
      <c r="L190" s="307"/>
      <c r="M190" s="307"/>
      <c r="N190" s="307"/>
      <c r="O190" s="307"/>
      <c r="P190" s="307"/>
      <c r="Q190" s="307"/>
      <c r="R190" s="307"/>
      <c r="S190" s="307"/>
      <c r="T190" s="307"/>
      <c r="U190" s="307"/>
      <c r="V190" s="307"/>
      <c r="W190" s="307"/>
      <c r="X190" s="307"/>
      <c r="Y190" s="307"/>
      <c r="Z190" s="307"/>
      <c r="AA190" s="307"/>
      <c r="AB190" s="307"/>
      <c r="AC190" s="307"/>
      <c r="AD190" s="307"/>
      <c r="AE190" s="307"/>
      <c r="AF190" s="307"/>
      <c r="AG190" s="307"/>
      <c r="AH190" s="307"/>
      <c r="AI190" s="307"/>
      <c r="AJ190" s="307"/>
      <c r="AK190" s="307"/>
    </row>
    <row r="191" spans="3:37" ht="12.75">
      <c r="C191" s="271"/>
      <c r="D191" s="363"/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71"/>
      <c r="U191" s="271"/>
      <c r="V191" s="271"/>
      <c r="W191" s="271"/>
      <c r="X191" s="271"/>
      <c r="Y191" s="271"/>
      <c r="Z191" s="271"/>
      <c r="AA191" s="271"/>
      <c r="AB191" s="271"/>
      <c r="AC191" s="271"/>
      <c r="AD191" s="271"/>
      <c r="AE191" s="271"/>
      <c r="AF191" s="271"/>
      <c r="AG191" s="271"/>
      <c r="AH191" s="271"/>
      <c r="AI191" s="271"/>
      <c r="AJ191" s="271"/>
      <c r="AK191" s="271"/>
    </row>
    <row r="192" spans="3:37" ht="12.75">
      <c r="C192" s="271"/>
      <c r="D192" s="363"/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71"/>
      <c r="U192" s="271"/>
      <c r="V192" s="271"/>
      <c r="W192" s="271"/>
      <c r="X192" s="271"/>
      <c r="Y192" s="271"/>
      <c r="Z192" s="271"/>
      <c r="AA192" s="271"/>
      <c r="AB192" s="271"/>
      <c r="AC192" s="271"/>
      <c r="AD192" s="271"/>
      <c r="AE192" s="271"/>
      <c r="AF192" s="271"/>
      <c r="AG192" s="271"/>
      <c r="AH192" s="271"/>
      <c r="AI192" s="271"/>
      <c r="AJ192" s="271"/>
      <c r="AK192" s="271"/>
    </row>
    <row r="193" spans="3:37" ht="12.75">
      <c r="C193" s="271"/>
      <c r="D193" s="363"/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71"/>
      <c r="U193" s="271"/>
      <c r="V193" s="271"/>
      <c r="W193" s="271"/>
      <c r="X193" s="271"/>
      <c r="Y193" s="271"/>
      <c r="Z193" s="271"/>
      <c r="AA193" s="271"/>
      <c r="AB193" s="271"/>
      <c r="AC193" s="271"/>
      <c r="AD193" s="271"/>
      <c r="AE193" s="271"/>
      <c r="AF193" s="271"/>
      <c r="AG193" s="271"/>
      <c r="AH193" s="271"/>
      <c r="AI193" s="271"/>
      <c r="AJ193" s="271"/>
      <c r="AK193" s="271"/>
    </row>
    <row r="194" spans="3:37" ht="12.75">
      <c r="C194" s="271"/>
      <c r="D194" s="363"/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71"/>
      <c r="U194" s="271"/>
      <c r="V194" s="271"/>
      <c r="W194" s="271"/>
      <c r="X194" s="271"/>
      <c r="Y194" s="271"/>
      <c r="Z194" s="271"/>
      <c r="AA194" s="271"/>
      <c r="AB194" s="271"/>
      <c r="AC194" s="271"/>
      <c r="AD194" s="271"/>
      <c r="AE194" s="271"/>
      <c r="AF194" s="271"/>
      <c r="AG194" s="271"/>
      <c r="AH194" s="271"/>
      <c r="AI194" s="271"/>
      <c r="AJ194" s="271"/>
      <c r="AK194" s="271"/>
    </row>
    <row r="195" spans="3:37" ht="12.75">
      <c r="C195" s="271"/>
      <c r="D195" s="363"/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71"/>
      <c r="U195" s="271"/>
      <c r="V195" s="271"/>
      <c r="W195" s="271"/>
      <c r="X195" s="271"/>
      <c r="Y195" s="271"/>
      <c r="Z195" s="271"/>
      <c r="AA195" s="271"/>
      <c r="AB195" s="271"/>
      <c r="AC195" s="271"/>
      <c r="AD195" s="271"/>
      <c r="AE195" s="271"/>
      <c r="AF195" s="271"/>
      <c r="AG195" s="271"/>
      <c r="AH195" s="271"/>
      <c r="AI195" s="271"/>
      <c r="AJ195" s="271"/>
      <c r="AK195" s="271"/>
    </row>
    <row r="196" spans="3:37" ht="12.75">
      <c r="C196" s="271"/>
      <c r="D196" s="363"/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  <c r="AA196" s="271"/>
      <c r="AB196" s="271"/>
      <c r="AC196" s="271"/>
      <c r="AD196" s="271"/>
      <c r="AE196" s="271"/>
      <c r="AF196" s="271"/>
      <c r="AG196" s="271"/>
      <c r="AH196" s="271"/>
      <c r="AI196" s="271"/>
      <c r="AJ196" s="271"/>
      <c r="AK196" s="271"/>
    </row>
    <row r="197" spans="3:37" ht="12.75">
      <c r="C197" s="271"/>
      <c r="D197" s="363"/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71"/>
      <c r="U197" s="271"/>
      <c r="V197" s="271"/>
      <c r="W197" s="271"/>
      <c r="X197" s="271"/>
      <c r="Y197" s="271"/>
      <c r="Z197" s="271"/>
      <c r="AA197" s="271"/>
      <c r="AB197" s="271"/>
      <c r="AC197" s="271"/>
      <c r="AD197" s="271"/>
      <c r="AE197" s="271"/>
      <c r="AF197" s="271"/>
      <c r="AG197" s="271"/>
      <c r="AH197" s="271"/>
      <c r="AI197" s="271"/>
      <c r="AJ197" s="271"/>
      <c r="AK197" s="271"/>
    </row>
    <row r="198" spans="3:37" ht="12.75">
      <c r="C198" s="271"/>
      <c r="D198" s="363"/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71"/>
      <c r="U198" s="271"/>
      <c r="V198" s="271"/>
      <c r="W198" s="271"/>
      <c r="X198" s="271"/>
      <c r="Y198" s="271"/>
      <c r="Z198" s="271"/>
      <c r="AA198" s="271"/>
      <c r="AB198" s="271"/>
      <c r="AC198" s="271"/>
      <c r="AD198" s="271"/>
      <c r="AE198" s="271"/>
      <c r="AF198" s="271"/>
      <c r="AG198" s="271"/>
      <c r="AH198" s="271"/>
      <c r="AI198" s="271"/>
      <c r="AJ198" s="271"/>
      <c r="AK198" s="271"/>
    </row>
    <row r="199" spans="3:37" ht="12.75">
      <c r="C199" s="271"/>
      <c r="D199" s="363"/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71"/>
      <c r="U199" s="271"/>
      <c r="V199" s="271"/>
      <c r="W199" s="271"/>
      <c r="X199" s="271"/>
      <c r="Y199" s="271"/>
      <c r="Z199" s="271"/>
      <c r="AA199" s="271"/>
      <c r="AB199" s="271"/>
      <c r="AC199" s="271"/>
      <c r="AD199" s="271"/>
      <c r="AE199" s="271"/>
      <c r="AF199" s="271"/>
      <c r="AG199" s="271"/>
      <c r="AH199" s="271"/>
      <c r="AI199" s="271"/>
      <c r="AJ199" s="271"/>
      <c r="AK199" s="271"/>
    </row>
    <row r="200" spans="3:37" ht="12.75">
      <c r="C200" s="271"/>
      <c r="D200" s="363"/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71"/>
      <c r="U200" s="271"/>
      <c r="V200" s="271"/>
      <c r="W200" s="271"/>
      <c r="X200" s="271"/>
      <c r="Y200" s="271"/>
      <c r="Z200" s="271"/>
      <c r="AA200" s="271"/>
      <c r="AB200" s="271"/>
      <c r="AC200" s="271"/>
      <c r="AD200" s="271"/>
      <c r="AE200" s="271"/>
      <c r="AF200" s="271"/>
      <c r="AG200" s="271"/>
      <c r="AH200" s="271"/>
      <c r="AI200" s="271"/>
      <c r="AJ200" s="271"/>
      <c r="AK200" s="271"/>
    </row>
    <row r="201" spans="3:37" ht="12.75">
      <c r="C201" s="271"/>
      <c r="D201" s="363"/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71"/>
      <c r="U201" s="271"/>
      <c r="V201" s="271"/>
      <c r="W201" s="271"/>
      <c r="X201" s="271"/>
      <c r="Y201" s="271"/>
      <c r="Z201" s="271"/>
      <c r="AA201" s="271"/>
      <c r="AB201" s="271"/>
      <c r="AC201" s="271"/>
      <c r="AD201" s="271"/>
      <c r="AE201" s="271"/>
      <c r="AF201" s="271"/>
      <c r="AG201" s="271"/>
      <c r="AH201" s="271"/>
      <c r="AI201" s="271"/>
      <c r="AJ201" s="271"/>
      <c r="AK201" s="271"/>
    </row>
    <row r="202" spans="3:37" ht="12.75">
      <c r="C202" s="271"/>
      <c r="D202" s="363"/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71"/>
      <c r="U202" s="271"/>
      <c r="V202" s="271"/>
      <c r="W202" s="271"/>
      <c r="X202" s="271"/>
      <c r="Y202" s="271"/>
      <c r="Z202" s="271"/>
      <c r="AA202" s="271"/>
      <c r="AB202" s="271"/>
      <c r="AC202" s="271"/>
      <c r="AD202" s="271"/>
      <c r="AE202" s="271"/>
      <c r="AF202" s="271"/>
      <c r="AG202" s="271"/>
      <c r="AH202" s="271"/>
      <c r="AI202" s="271"/>
      <c r="AJ202" s="271"/>
      <c r="AK202" s="271"/>
    </row>
    <row r="203" spans="3:37" ht="12.75">
      <c r="C203" s="271"/>
      <c r="D203" s="363"/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71"/>
      <c r="U203" s="271"/>
      <c r="V203" s="271"/>
      <c r="W203" s="271"/>
      <c r="X203" s="271"/>
      <c r="Y203" s="271"/>
      <c r="Z203" s="271"/>
      <c r="AA203" s="271"/>
      <c r="AB203" s="271"/>
      <c r="AC203" s="271"/>
      <c r="AD203" s="271"/>
      <c r="AE203" s="271"/>
      <c r="AF203" s="271"/>
      <c r="AG203" s="271"/>
      <c r="AH203" s="271"/>
      <c r="AI203" s="271"/>
      <c r="AJ203" s="271"/>
      <c r="AK203" s="271"/>
    </row>
    <row r="204" spans="3:37" ht="12.75">
      <c r="C204" s="271"/>
      <c r="D204" s="363"/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71"/>
      <c r="U204" s="271"/>
      <c r="V204" s="271"/>
      <c r="W204" s="271"/>
      <c r="X204" s="271"/>
      <c r="Y204" s="271"/>
      <c r="Z204" s="271"/>
      <c r="AA204" s="271"/>
      <c r="AB204" s="271"/>
      <c r="AC204" s="271"/>
      <c r="AD204" s="271"/>
      <c r="AE204" s="271"/>
      <c r="AF204" s="271"/>
      <c r="AG204" s="271"/>
      <c r="AH204" s="271"/>
      <c r="AI204" s="271"/>
      <c r="AJ204" s="271"/>
      <c r="AK204" s="271"/>
    </row>
    <row r="205" spans="3:37" ht="12.75">
      <c r="C205" s="271"/>
      <c r="D205" s="363"/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71"/>
      <c r="U205" s="271"/>
      <c r="V205" s="271"/>
      <c r="W205" s="271"/>
      <c r="X205" s="271"/>
      <c r="Y205" s="271"/>
      <c r="Z205" s="271"/>
      <c r="AA205" s="271"/>
      <c r="AB205" s="271"/>
      <c r="AC205" s="271"/>
      <c r="AD205" s="271"/>
      <c r="AE205" s="271"/>
      <c r="AF205" s="271"/>
      <c r="AG205" s="271"/>
      <c r="AH205" s="271"/>
      <c r="AI205" s="271"/>
      <c r="AJ205" s="271"/>
      <c r="AK205" s="271"/>
    </row>
    <row r="206" spans="3:37" ht="12.75">
      <c r="C206" s="271"/>
      <c r="D206" s="363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71"/>
      <c r="U206" s="271"/>
      <c r="V206" s="271"/>
      <c r="W206" s="271"/>
      <c r="X206" s="271"/>
      <c r="Y206" s="271"/>
      <c r="Z206" s="271"/>
      <c r="AA206" s="271"/>
      <c r="AB206" s="271"/>
      <c r="AC206" s="271"/>
      <c r="AD206" s="271"/>
      <c r="AE206" s="271"/>
      <c r="AF206" s="271"/>
      <c r="AG206" s="271"/>
      <c r="AH206" s="271"/>
      <c r="AI206" s="271"/>
      <c r="AJ206" s="271"/>
      <c r="AK206" s="271"/>
    </row>
    <row r="207" spans="3:37" ht="12.75">
      <c r="C207" s="271"/>
      <c r="D207" s="363"/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71"/>
      <c r="U207" s="271"/>
      <c r="V207" s="271"/>
      <c r="W207" s="271"/>
      <c r="X207" s="271"/>
      <c r="Y207" s="271"/>
      <c r="Z207" s="271"/>
      <c r="AA207" s="271"/>
      <c r="AB207" s="271"/>
      <c r="AC207" s="271"/>
      <c r="AD207" s="271"/>
      <c r="AE207" s="271"/>
      <c r="AF207" s="271"/>
      <c r="AG207" s="271"/>
      <c r="AH207" s="271"/>
      <c r="AI207" s="271"/>
      <c r="AJ207" s="271"/>
      <c r="AK207" s="271"/>
    </row>
    <row r="208" spans="3:37" ht="12.75">
      <c r="C208" s="271"/>
      <c r="D208" s="363"/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71"/>
      <c r="U208" s="271"/>
      <c r="V208" s="271"/>
      <c r="W208" s="271"/>
      <c r="X208" s="271"/>
      <c r="Y208" s="271"/>
      <c r="Z208" s="271"/>
      <c r="AA208" s="271"/>
      <c r="AB208" s="271"/>
      <c r="AC208" s="271"/>
      <c r="AD208" s="271"/>
      <c r="AE208" s="271"/>
      <c r="AF208" s="271"/>
      <c r="AG208" s="271"/>
      <c r="AH208" s="271"/>
      <c r="AI208" s="271"/>
      <c r="AJ208" s="271"/>
      <c r="AK208" s="271"/>
    </row>
    <row r="209" spans="3:37" ht="12.75">
      <c r="C209" s="271"/>
      <c r="D209" s="363"/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71"/>
      <c r="U209" s="271"/>
      <c r="V209" s="271"/>
      <c r="W209" s="271"/>
      <c r="X209" s="271"/>
      <c r="Y209" s="271"/>
      <c r="Z209" s="271"/>
      <c r="AA209" s="271"/>
      <c r="AB209" s="271"/>
      <c r="AC209" s="271"/>
      <c r="AD209" s="271"/>
      <c r="AE209" s="271"/>
      <c r="AF209" s="271"/>
      <c r="AG209" s="271"/>
      <c r="AH209" s="271"/>
      <c r="AI209" s="271"/>
      <c r="AJ209" s="271"/>
      <c r="AK209" s="271"/>
    </row>
    <row r="210" spans="3:37" ht="12.75">
      <c r="C210" s="271"/>
      <c r="D210" s="363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71"/>
      <c r="U210" s="271"/>
      <c r="V210" s="271"/>
      <c r="W210" s="271"/>
      <c r="X210" s="271"/>
      <c r="Y210" s="271"/>
      <c r="Z210" s="271"/>
      <c r="AA210" s="271"/>
      <c r="AB210" s="271"/>
      <c r="AC210" s="271"/>
      <c r="AD210" s="271"/>
      <c r="AE210" s="271"/>
      <c r="AF210" s="271"/>
      <c r="AG210" s="271"/>
      <c r="AH210" s="271"/>
      <c r="AI210" s="271"/>
      <c r="AJ210" s="271"/>
      <c r="AK210" s="271"/>
    </row>
    <row r="211" spans="3:37" ht="12.75">
      <c r="C211" s="271"/>
      <c r="D211" s="363"/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71"/>
      <c r="U211" s="271"/>
      <c r="V211" s="271"/>
      <c r="W211" s="271"/>
      <c r="X211" s="271"/>
      <c r="Y211" s="271"/>
      <c r="Z211" s="271"/>
      <c r="AA211" s="271"/>
      <c r="AB211" s="271"/>
      <c r="AC211" s="271"/>
      <c r="AD211" s="271"/>
      <c r="AE211" s="271"/>
      <c r="AF211" s="271"/>
      <c r="AG211" s="271"/>
      <c r="AH211" s="271"/>
      <c r="AI211" s="271"/>
      <c r="AJ211" s="271"/>
      <c r="AK211" s="271"/>
    </row>
    <row r="212" spans="3:37" ht="12.75">
      <c r="C212" s="271"/>
      <c r="D212" s="363"/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71"/>
      <c r="U212" s="271"/>
      <c r="V212" s="271"/>
      <c r="W212" s="271"/>
      <c r="X212" s="271"/>
      <c r="Y212" s="271"/>
      <c r="Z212" s="271"/>
      <c r="AA212" s="271"/>
      <c r="AB212" s="271"/>
      <c r="AC212" s="271"/>
      <c r="AD212" s="271"/>
      <c r="AE212" s="271"/>
      <c r="AF212" s="271"/>
      <c r="AG212" s="271"/>
      <c r="AH212" s="271"/>
      <c r="AI212" s="271"/>
      <c r="AJ212" s="271"/>
      <c r="AK212" s="271"/>
    </row>
    <row r="213" spans="3:37" ht="12.75">
      <c r="C213" s="271"/>
      <c r="D213" s="363"/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71"/>
      <c r="U213" s="271"/>
      <c r="V213" s="271"/>
      <c r="W213" s="271"/>
      <c r="X213" s="271"/>
      <c r="Y213" s="271"/>
      <c r="Z213" s="271"/>
      <c r="AA213" s="271"/>
      <c r="AB213" s="271"/>
      <c r="AC213" s="271"/>
      <c r="AD213" s="271"/>
      <c r="AE213" s="271"/>
      <c r="AF213" s="271"/>
      <c r="AG213" s="271"/>
      <c r="AH213" s="271"/>
      <c r="AI213" s="271"/>
      <c r="AJ213" s="271"/>
      <c r="AK213" s="271"/>
    </row>
    <row r="214" spans="3:37" ht="12.75">
      <c r="C214" s="271"/>
      <c r="D214" s="363"/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71"/>
      <c r="U214" s="271"/>
      <c r="V214" s="271"/>
      <c r="W214" s="271"/>
      <c r="X214" s="271"/>
      <c r="Y214" s="271"/>
      <c r="Z214" s="271"/>
      <c r="AA214" s="271"/>
      <c r="AB214" s="271"/>
      <c r="AC214" s="271"/>
      <c r="AD214" s="271"/>
      <c r="AE214" s="271"/>
      <c r="AF214" s="271"/>
      <c r="AG214" s="271"/>
      <c r="AH214" s="271"/>
      <c r="AI214" s="271"/>
      <c r="AJ214" s="271"/>
      <c r="AK214" s="271"/>
    </row>
    <row r="215" spans="3:37" ht="12.75">
      <c r="C215" s="271"/>
      <c r="D215" s="363"/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71"/>
      <c r="U215" s="271"/>
      <c r="V215" s="271"/>
      <c r="W215" s="271"/>
      <c r="X215" s="271"/>
      <c r="Y215" s="271"/>
      <c r="Z215" s="271"/>
      <c r="AA215" s="271"/>
      <c r="AB215" s="271"/>
      <c r="AC215" s="271"/>
      <c r="AD215" s="271"/>
      <c r="AE215" s="271"/>
      <c r="AF215" s="271"/>
      <c r="AG215" s="271"/>
      <c r="AH215" s="271"/>
      <c r="AI215" s="271"/>
      <c r="AJ215" s="271"/>
      <c r="AK215" s="271"/>
    </row>
    <row r="216" spans="3:37" ht="12.75">
      <c r="C216" s="271"/>
      <c r="D216" s="363"/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71"/>
      <c r="U216" s="271"/>
      <c r="V216" s="271"/>
      <c r="W216" s="271"/>
      <c r="X216" s="271"/>
      <c r="Y216" s="271"/>
      <c r="Z216" s="271"/>
      <c r="AA216" s="271"/>
      <c r="AB216" s="271"/>
      <c r="AC216" s="271"/>
      <c r="AD216" s="271"/>
      <c r="AE216" s="271"/>
      <c r="AF216" s="271"/>
      <c r="AG216" s="271"/>
      <c r="AH216" s="271"/>
      <c r="AI216" s="271"/>
      <c r="AJ216" s="271"/>
      <c r="AK216" s="271"/>
    </row>
    <row r="217" spans="3:37" ht="12.75">
      <c r="C217" s="271"/>
      <c r="D217" s="363"/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71"/>
      <c r="U217" s="271"/>
      <c r="V217" s="271"/>
      <c r="W217" s="271"/>
      <c r="X217" s="271"/>
      <c r="Y217" s="271"/>
      <c r="Z217" s="271"/>
      <c r="AA217" s="271"/>
      <c r="AB217" s="271"/>
      <c r="AC217" s="271"/>
      <c r="AD217" s="271"/>
      <c r="AE217" s="271"/>
      <c r="AF217" s="271"/>
      <c r="AG217" s="271"/>
      <c r="AH217" s="271"/>
      <c r="AI217" s="271"/>
      <c r="AJ217" s="271"/>
      <c r="AK217" s="271"/>
    </row>
    <row r="218" spans="3:37" ht="12.75">
      <c r="C218" s="271"/>
      <c r="D218" s="363"/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71"/>
      <c r="U218" s="271"/>
      <c r="V218" s="271"/>
      <c r="W218" s="271"/>
      <c r="X218" s="271"/>
      <c r="Y218" s="271"/>
      <c r="Z218" s="271"/>
      <c r="AA218" s="271"/>
      <c r="AB218" s="271"/>
      <c r="AC218" s="271"/>
      <c r="AD218" s="271"/>
      <c r="AE218" s="271"/>
      <c r="AF218" s="271"/>
      <c r="AG218" s="271"/>
      <c r="AH218" s="271"/>
      <c r="AI218" s="271"/>
      <c r="AJ218" s="271"/>
      <c r="AK218" s="271"/>
    </row>
    <row r="219" spans="3:37" ht="12.75">
      <c r="C219" s="271"/>
      <c r="D219" s="363"/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71"/>
      <c r="U219" s="271"/>
      <c r="V219" s="271"/>
      <c r="W219" s="271"/>
      <c r="X219" s="271"/>
      <c r="Y219" s="271"/>
      <c r="Z219" s="271"/>
      <c r="AA219" s="271"/>
      <c r="AB219" s="271"/>
      <c r="AC219" s="271"/>
      <c r="AD219" s="271"/>
      <c r="AE219" s="271"/>
      <c r="AF219" s="271"/>
      <c r="AG219" s="271"/>
      <c r="AH219" s="271"/>
      <c r="AI219" s="271"/>
      <c r="AJ219" s="271"/>
      <c r="AK219" s="271"/>
    </row>
    <row r="220" spans="3:37" ht="12.75">
      <c r="C220" s="271"/>
      <c r="D220" s="363"/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71"/>
      <c r="U220" s="271"/>
      <c r="V220" s="271"/>
      <c r="W220" s="271"/>
      <c r="X220" s="271"/>
      <c r="Y220" s="271"/>
      <c r="Z220" s="271"/>
      <c r="AA220" s="271"/>
      <c r="AB220" s="271"/>
      <c r="AC220" s="271"/>
      <c r="AD220" s="271"/>
      <c r="AE220" s="271"/>
      <c r="AF220" s="271"/>
      <c r="AG220" s="271"/>
      <c r="AH220" s="271"/>
      <c r="AI220" s="271"/>
      <c r="AJ220" s="271"/>
      <c r="AK220" s="271"/>
    </row>
    <row r="221" spans="3:37" ht="12.75">
      <c r="C221" s="271"/>
      <c r="D221" s="363"/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71"/>
      <c r="U221" s="271"/>
      <c r="V221" s="271"/>
      <c r="W221" s="271"/>
      <c r="X221" s="271"/>
      <c r="Y221" s="271"/>
      <c r="Z221" s="271"/>
      <c r="AA221" s="271"/>
      <c r="AB221" s="271"/>
      <c r="AC221" s="271"/>
      <c r="AD221" s="271"/>
      <c r="AE221" s="271"/>
      <c r="AF221" s="271"/>
      <c r="AG221" s="271"/>
      <c r="AH221" s="271"/>
      <c r="AI221" s="271"/>
      <c r="AJ221" s="271"/>
      <c r="AK221" s="271"/>
    </row>
    <row r="222" spans="3:37" ht="12.75">
      <c r="C222" s="271"/>
      <c r="D222" s="363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71"/>
      <c r="U222" s="271"/>
      <c r="V222" s="271"/>
      <c r="W222" s="271"/>
      <c r="X222" s="271"/>
      <c r="Y222" s="271"/>
      <c r="Z222" s="271"/>
      <c r="AA222" s="271"/>
      <c r="AB222" s="271"/>
      <c r="AC222" s="271"/>
      <c r="AD222" s="271"/>
      <c r="AE222" s="271"/>
      <c r="AF222" s="271"/>
      <c r="AG222" s="271"/>
      <c r="AH222" s="271"/>
      <c r="AI222" s="271"/>
      <c r="AJ222" s="271"/>
      <c r="AK222" s="271"/>
    </row>
    <row r="223" spans="3:37" ht="12.75">
      <c r="C223" s="271"/>
      <c r="D223" s="363"/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71"/>
      <c r="U223" s="271"/>
      <c r="V223" s="271"/>
      <c r="W223" s="271"/>
      <c r="X223" s="271"/>
      <c r="Y223" s="271"/>
      <c r="Z223" s="271"/>
      <c r="AA223" s="271"/>
      <c r="AB223" s="271"/>
      <c r="AC223" s="271"/>
      <c r="AD223" s="271"/>
      <c r="AE223" s="271"/>
      <c r="AF223" s="271"/>
      <c r="AG223" s="271"/>
      <c r="AH223" s="271"/>
      <c r="AI223" s="271"/>
      <c r="AJ223" s="271"/>
      <c r="AK223" s="271"/>
    </row>
    <row r="224" spans="3:37" ht="12.75">
      <c r="C224" s="271"/>
      <c r="D224" s="363"/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71"/>
      <c r="U224" s="271"/>
      <c r="V224" s="271"/>
      <c r="W224" s="271"/>
      <c r="X224" s="271"/>
      <c r="Y224" s="271"/>
      <c r="Z224" s="271"/>
      <c r="AA224" s="271"/>
      <c r="AB224" s="271"/>
      <c r="AC224" s="271"/>
      <c r="AD224" s="271"/>
      <c r="AE224" s="271"/>
      <c r="AF224" s="271"/>
      <c r="AG224" s="271"/>
      <c r="AH224" s="271"/>
      <c r="AI224" s="271"/>
      <c r="AJ224" s="271"/>
      <c r="AK224" s="271"/>
    </row>
    <row r="225" spans="3:37" ht="12.75">
      <c r="C225" s="271"/>
      <c r="D225" s="363"/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71"/>
      <c r="U225" s="271"/>
      <c r="V225" s="271"/>
      <c r="W225" s="271"/>
      <c r="X225" s="271"/>
      <c r="Y225" s="271"/>
      <c r="Z225" s="271"/>
      <c r="AA225" s="271"/>
      <c r="AB225" s="271"/>
      <c r="AC225" s="271"/>
      <c r="AD225" s="271"/>
      <c r="AE225" s="271"/>
      <c r="AF225" s="271"/>
      <c r="AG225" s="271"/>
      <c r="AH225" s="271"/>
      <c r="AI225" s="271"/>
      <c r="AJ225" s="271"/>
      <c r="AK225" s="271"/>
    </row>
    <row r="226" spans="3:37" ht="12.75">
      <c r="C226" s="271"/>
      <c r="D226" s="363"/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71"/>
      <c r="U226" s="271"/>
      <c r="V226" s="271"/>
      <c r="W226" s="271"/>
      <c r="X226" s="271"/>
      <c r="Y226" s="271"/>
      <c r="Z226" s="271"/>
      <c r="AA226" s="271"/>
      <c r="AB226" s="271"/>
      <c r="AC226" s="271"/>
      <c r="AD226" s="271"/>
      <c r="AE226" s="271"/>
      <c r="AF226" s="271"/>
      <c r="AG226" s="271"/>
      <c r="AH226" s="271"/>
      <c r="AI226" s="271"/>
      <c r="AJ226" s="271"/>
      <c r="AK226" s="271"/>
    </row>
    <row r="227" spans="3:37" ht="12.75">
      <c r="C227" s="271"/>
      <c r="D227" s="363"/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71"/>
      <c r="U227" s="271"/>
      <c r="V227" s="271"/>
      <c r="W227" s="271"/>
      <c r="X227" s="271"/>
      <c r="Y227" s="271"/>
      <c r="Z227" s="271"/>
      <c r="AA227" s="271"/>
      <c r="AB227" s="271"/>
      <c r="AC227" s="271"/>
      <c r="AD227" s="271"/>
      <c r="AE227" s="271"/>
      <c r="AF227" s="271"/>
      <c r="AG227" s="271"/>
      <c r="AH227" s="271"/>
      <c r="AI227" s="271"/>
      <c r="AJ227" s="271"/>
      <c r="AK227" s="271"/>
    </row>
    <row r="228" spans="3:37" ht="12.75">
      <c r="C228" s="271"/>
      <c r="D228" s="363"/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71"/>
      <c r="U228" s="271"/>
      <c r="V228" s="271"/>
      <c r="W228" s="271"/>
      <c r="X228" s="271"/>
      <c r="Y228" s="271"/>
      <c r="Z228" s="271"/>
      <c r="AA228" s="271"/>
      <c r="AB228" s="271"/>
      <c r="AC228" s="271"/>
      <c r="AD228" s="271"/>
      <c r="AE228" s="271"/>
      <c r="AF228" s="271"/>
      <c r="AG228" s="271"/>
      <c r="AH228" s="271"/>
      <c r="AI228" s="271"/>
      <c r="AJ228" s="271"/>
      <c r="AK228" s="271"/>
    </row>
    <row r="229" spans="3:37" ht="12.75">
      <c r="C229" s="271"/>
      <c r="D229" s="363"/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71"/>
      <c r="U229" s="271"/>
      <c r="V229" s="271"/>
      <c r="W229" s="271"/>
      <c r="X229" s="271"/>
      <c r="Y229" s="271"/>
      <c r="Z229" s="271"/>
      <c r="AA229" s="271"/>
      <c r="AB229" s="271"/>
      <c r="AC229" s="271"/>
      <c r="AD229" s="271"/>
      <c r="AE229" s="271"/>
      <c r="AF229" s="271"/>
      <c r="AG229" s="271"/>
      <c r="AH229" s="271"/>
      <c r="AI229" s="271"/>
      <c r="AJ229" s="271"/>
      <c r="AK229" s="271"/>
    </row>
    <row r="230" spans="3:37" ht="12.75">
      <c r="C230" s="271"/>
      <c r="D230" s="363"/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71"/>
      <c r="U230" s="271"/>
      <c r="V230" s="271"/>
      <c r="W230" s="271"/>
      <c r="X230" s="271"/>
      <c r="Y230" s="271"/>
      <c r="Z230" s="271"/>
      <c r="AA230" s="271"/>
      <c r="AB230" s="271"/>
      <c r="AC230" s="271"/>
      <c r="AD230" s="271"/>
      <c r="AE230" s="271"/>
      <c r="AF230" s="271"/>
      <c r="AG230" s="271"/>
      <c r="AH230" s="271"/>
      <c r="AI230" s="271"/>
      <c r="AJ230" s="271"/>
      <c r="AK230" s="271"/>
    </row>
    <row r="231" spans="3:37" ht="12.75">
      <c r="C231" s="271"/>
      <c r="D231" s="363"/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71"/>
      <c r="U231" s="271"/>
      <c r="V231" s="271"/>
      <c r="W231" s="271"/>
      <c r="X231" s="271"/>
      <c r="Y231" s="271"/>
      <c r="Z231" s="271"/>
      <c r="AA231" s="271"/>
      <c r="AB231" s="271"/>
      <c r="AC231" s="271"/>
      <c r="AD231" s="271"/>
      <c r="AE231" s="271"/>
      <c r="AF231" s="271"/>
      <c r="AG231" s="271"/>
      <c r="AH231" s="271"/>
      <c r="AI231" s="271"/>
      <c r="AJ231" s="271"/>
      <c r="AK231" s="271"/>
    </row>
    <row r="232" spans="3:37" ht="12.75">
      <c r="C232" s="271"/>
      <c r="D232" s="363"/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71"/>
      <c r="U232" s="271"/>
      <c r="V232" s="271"/>
      <c r="W232" s="271"/>
      <c r="X232" s="271"/>
      <c r="Y232" s="271"/>
      <c r="Z232" s="271"/>
      <c r="AA232" s="271"/>
      <c r="AB232" s="271"/>
      <c r="AC232" s="271"/>
      <c r="AD232" s="271"/>
      <c r="AE232" s="271"/>
      <c r="AF232" s="271"/>
      <c r="AG232" s="271"/>
      <c r="AH232" s="271"/>
      <c r="AI232" s="271"/>
      <c r="AJ232" s="271"/>
      <c r="AK232" s="271"/>
    </row>
    <row r="233" spans="3:37" ht="12.75">
      <c r="C233" s="271"/>
      <c r="D233" s="363"/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71"/>
      <c r="U233" s="271"/>
      <c r="V233" s="271"/>
      <c r="W233" s="271"/>
      <c r="X233" s="271"/>
      <c r="Y233" s="271"/>
      <c r="Z233" s="271"/>
      <c r="AA233" s="271"/>
      <c r="AB233" s="271"/>
      <c r="AC233" s="271"/>
      <c r="AD233" s="271"/>
      <c r="AE233" s="271"/>
      <c r="AF233" s="271"/>
      <c r="AG233" s="271"/>
      <c r="AH233" s="271"/>
      <c r="AI233" s="271"/>
      <c r="AJ233" s="271"/>
      <c r="AK233" s="271"/>
    </row>
    <row r="234" spans="3:37" ht="12.75">
      <c r="C234" s="271"/>
      <c r="D234" s="363"/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71"/>
      <c r="U234" s="271"/>
      <c r="V234" s="271"/>
      <c r="W234" s="271"/>
      <c r="X234" s="271"/>
      <c r="Y234" s="271"/>
      <c r="Z234" s="271"/>
      <c r="AA234" s="271"/>
      <c r="AB234" s="271"/>
      <c r="AC234" s="271"/>
      <c r="AD234" s="271"/>
      <c r="AE234" s="271"/>
      <c r="AF234" s="271"/>
      <c r="AG234" s="271"/>
      <c r="AH234" s="271"/>
      <c r="AI234" s="271"/>
      <c r="AJ234" s="271"/>
      <c r="AK234" s="271"/>
    </row>
    <row r="235" spans="3:37" ht="12.75">
      <c r="C235" s="271"/>
      <c r="D235" s="363"/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71"/>
      <c r="U235" s="271"/>
      <c r="V235" s="271"/>
      <c r="W235" s="271"/>
      <c r="X235" s="271"/>
      <c r="Y235" s="271"/>
      <c r="Z235" s="271"/>
      <c r="AA235" s="271"/>
      <c r="AB235" s="271"/>
      <c r="AC235" s="271"/>
      <c r="AD235" s="271"/>
      <c r="AE235" s="271"/>
      <c r="AF235" s="271"/>
      <c r="AG235" s="271"/>
      <c r="AH235" s="271"/>
      <c r="AI235" s="271"/>
      <c r="AJ235" s="271"/>
      <c r="AK235" s="271"/>
    </row>
    <row r="236" spans="3:37" ht="12.75">
      <c r="C236" s="271"/>
      <c r="D236" s="363"/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71"/>
      <c r="U236" s="271"/>
      <c r="V236" s="271"/>
      <c r="W236" s="271"/>
      <c r="X236" s="271"/>
      <c r="Y236" s="271"/>
      <c r="Z236" s="271"/>
      <c r="AA236" s="271"/>
      <c r="AB236" s="271"/>
      <c r="AC236" s="271"/>
      <c r="AD236" s="271"/>
      <c r="AE236" s="271"/>
      <c r="AF236" s="271"/>
      <c r="AG236" s="271"/>
      <c r="AH236" s="271"/>
      <c r="AI236" s="271"/>
      <c r="AJ236" s="271"/>
      <c r="AK236" s="271"/>
    </row>
    <row r="237" spans="3:37" ht="12.75">
      <c r="C237" s="271"/>
      <c r="D237" s="363"/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71"/>
      <c r="U237" s="271"/>
      <c r="V237" s="271"/>
      <c r="W237" s="271"/>
      <c r="X237" s="271"/>
      <c r="Y237" s="271"/>
      <c r="Z237" s="271"/>
      <c r="AA237" s="271"/>
      <c r="AB237" s="271"/>
      <c r="AC237" s="271"/>
      <c r="AD237" s="271"/>
      <c r="AE237" s="271"/>
      <c r="AF237" s="271"/>
      <c r="AG237" s="271"/>
      <c r="AH237" s="271"/>
      <c r="AI237" s="271"/>
      <c r="AJ237" s="271"/>
      <c r="AK237" s="271"/>
    </row>
    <row r="238" spans="3:37" ht="12.75">
      <c r="C238" s="271"/>
      <c r="D238" s="363"/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71"/>
      <c r="U238" s="271"/>
      <c r="V238" s="271"/>
      <c r="W238" s="271"/>
      <c r="X238" s="271"/>
      <c r="Y238" s="271"/>
      <c r="Z238" s="271"/>
      <c r="AA238" s="271"/>
      <c r="AB238" s="271"/>
      <c r="AC238" s="271"/>
      <c r="AD238" s="271"/>
      <c r="AE238" s="271"/>
      <c r="AF238" s="271"/>
      <c r="AG238" s="271"/>
      <c r="AH238" s="271"/>
      <c r="AI238" s="271"/>
      <c r="AJ238" s="271"/>
      <c r="AK238" s="271"/>
    </row>
    <row r="239" spans="3:37" ht="12.75">
      <c r="C239" s="271"/>
      <c r="D239" s="363"/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71"/>
      <c r="U239" s="271"/>
      <c r="V239" s="271"/>
      <c r="W239" s="271"/>
      <c r="X239" s="271"/>
      <c r="Y239" s="271"/>
      <c r="Z239" s="271"/>
      <c r="AA239" s="271"/>
      <c r="AB239" s="271"/>
      <c r="AC239" s="271"/>
      <c r="AD239" s="271"/>
      <c r="AE239" s="271"/>
      <c r="AF239" s="271"/>
      <c r="AG239" s="271"/>
      <c r="AH239" s="271"/>
      <c r="AI239" s="271"/>
      <c r="AJ239" s="271"/>
      <c r="AK239" s="271"/>
    </row>
    <row r="240" spans="3:37" ht="12.75">
      <c r="C240" s="271"/>
      <c r="D240" s="363"/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71"/>
      <c r="U240" s="271"/>
      <c r="V240" s="271"/>
      <c r="W240" s="271"/>
      <c r="X240" s="271"/>
      <c r="Y240" s="271"/>
      <c r="Z240" s="271"/>
      <c r="AA240" s="271"/>
      <c r="AB240" s="271"/>
      <c r="AC240" s="271"/>
      <c r="AD240" s="271"/>
      <c r="AE240" s="271"/>
      <c r="AF240" s="271"/>
      <c r="AG240" s="271"/>
      <c r="AH240" s="271"/>
      <c r="AI240" s="271"/>
      <c r="AJ240" s="271"/>
      <c r="AK240" s="271"/>
    </row>
    <row r="241" spans="3:37" ht="12.75">
      <c r="C241" s="271"/>
      <c r="D241" s="363"/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71"/>
      <c r="U241" s="271"/>
      <c r="V241" s="271"/>
      <c r="W241" s="271"/>
      <c r="X241" s="271"/>
      <c r="Y241" s="271"/>
      <c r="Z241" s="271"/>
      <c r="AA241" s="271"/>
      <c r="AB241" s="271"/>
      <c r="AC241" s="271"/>
      <c r="AD241" s="271"/>
      <c r="AE241" s="271"/>
      <c r="AF241" s="271"/>
      <c r="AG241" s="271"/>
      <c r="AH241" s="271"/>
      <c r="AI241" s="271"/>
      <c r="AJ241" s="271"/>
      <c r="AK241" s="271"/>
    </row>
    <row r="242" spans="3:37" ht="12.75">
      <c r="C242" s="271"/>
      <c r="D242" s="363"/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71"/>
      <c r="U242" s="271"/>
      <c r="V242" s="271"/>
      <c r="W242" s="271"/>
      <c r="X242" s="271"/>
      <c r="Y242" s="271"/>
      <c r="Z242" s="271"/>
      <c r="AA242" s="271"/>
      <c r="AB242" s="271"/>
      <c r="AC242" s="271"/>
      <c r="AD242" s="271"/>
      <c r="AE242" s="271"/>
      <c r="AF242" s="271"/>
      <c r="AG242" s="271"/>
      <c r="AH242" s="271"/>
      <c r="AI242" s="271"/>
      <c r="AJ242" s="271"/>
      <c r="AK242" s="271"/>
    </row>
    <row r="243" spans="3:37" ht="12.75">
      <c r="C243" s="271"/>
      <c r="D243" s="363"/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71"/>
      <c r="U243" s="271"/>
      <c r="V243" s="271"/>
      <c r="W243" s="271"/>
      <c r="X243" s="271"/>
      <c r="Y243" s="271"/>
      <c r="Z243" s="271"/>
      <c r="AA243" s="271"/>
      <c r="AB243" s="271"/>
      <c r="AC243" s="271"/>
      <c r="AD243" s="271"/>
      <c r="AE243" s="271"/>
      <c r="AF243" s="271"/>
      <c r="AG243" s="271"/>
      <c r="AH243" s="271"/>
      <c r="AI243" s="271"/>
      <c r="AJ243" s="271"/>
      <c r="AK243" s="271"/>
    </row>
    <row r="244" spans="3:37" ht="12.75">
      <c r="C244" s="271"/>
      <c r="D244" s="363"/>
      <c r="E244" s="271"/>
      <c r="F244" s="271"/>
      <c r="G244" s="271"/>
      <c r="H244" s="271"/>
      <c r="I244" s="271"/>
      <c r="J244" s="271"/>
      <c r="K244" s="271"/>
      <c r="L244" s="271"/>
      <c r="M244" s="271"/>
      <c r="N244" s="271"/>
      <c r="O244" s="271"/>
      <c r="P244" s="271"/>
      <c r="Q244" s="271"/>
      <c r="R244" s="271"/>
      <c r="S244" s="271"/>
      <c r="T244" s="271"/>
      <c r="U244" s="271"/>
      <c r="V244" s="271"/>
      <c r="W244" s="271"/>
      <c r="X244" s="271"/>
      <c r="Y244" s="271"/>
      <c r="Z244" s="271"/>
      <c r="AA244" s="271"/>
      <c r="AB244" s="271"/>
      <c r="AC244" s="271"/>
      <c r="AD244" s="271"/>
      <c r="AE244" s="271"/>
      <c r="AF244" s="271"/>
      <c r="AG244" s="271"/>
      <c r="AH244" s="271"/>
      <c r="AI244" s="271"/>
      <c r="AJ244" s="271"/>
      <c r="AK244" s="271"/>
    </row>
    <row r="245" spans="3:37" ht="12.75">
      <c r="C245" s="271"/>
      <c r="D245" s="363"/>
      <c r="E245" s="271"/>
      <c r="F245" s="271"/>
      <c r="G245" s="271"/>
      <c r="H245" s="271"/>
      <c r="I245" s="271"/>
      <c r="J245" s="271"/>
      <c r="K245" s="271"/>
      <c r="L245" s="271"/>
      <c r="M245" s="271"/>
      <c r="N245" s="271"/>
      <c r="O245" s="271"/>
      <c r="P245" s="271"/>
      <c r="Q245" s="271"/>
      <c r="R245" s="271"/>
      <c r="S245" s="271"/>
      <c r="T245" s="271"/>
      <c r="U245" s="271"/>
      <c r="V245" s="271"/>
      <c r="W245" s="271"/>
      <c r="X245" s="271"/>
      <c r="Y245" s="271"/>
      <c r="Z245" s="271"/>
      <c r="AA245" s="271"/>
      <c r="AB245" s="271"/>
      <c r="AC245" s="271"/>
      <c r="AD245" s="271"/>
      <c r="AE245" s="271"/>
      <c r="AF245" s="271"/>
      <c r="AG245" s="271"/>
      <c r="AH245" s="271"/>
      <c r="AI245" s="271"/>
      <c r="AJ245" s="271"/>
      <c r="AK245" s="271"/>
    </row>
    <row r="246" spans="3:37" ht="12.75">
      <c r="C246" s="271"/>
      <c r="D246" s="363"/>
      <c r="E246" s="271"/>
      <c r="F246" s="271"/>
      <c r="G246" s="271"/>
      <c r="H246" s="271"/>
      <c r="I246" s="271"/>
      <c r="J246" s="271"/>
      <c r="K246" s="271"/>
      <c r="L246" s="271"/>
      <c r="M246" s="271"/>
      <c r="N246" s="271"/>
      <c r="O246" s="271"/>
      <c r="P246" s="271"/>
      <c r="Q246" s="271"/>
      <c r="R246" s="271"/>
      <c r="S246" s="271"/>
      <c r="T246" s="271"/>
      <c r="U246" s="271"/>
      <c r="V246" s="271"/>
      <c r="W246" s="271"/>
      <c r="X246" s="271"/>
      <c r="Y246" s="271"/>
      <c r="Z246" s="271"/>
      <c r="AA246" s="271"/>
      <c r="AB246" s="271"/>
      <c r="AC246" s="271"/>
      <c r="AD246" s="271"/>
      <c r="AE246" s="271"/>
      <c r="AF246" s="271"/>
      <c r="AG246" s="271"/>
      <c r="AH246" s="271"/>
      <c r="AI246" s="271"/>
      <c r="AJ246" s="271"/>
      <c r="AK246" s="271"/>
    </row>
    <row r="247" spans="3:37" ht="12.75">
      <c r="C247" s="271"/>
      <c r="D247" s="363"/>
      <c r="E247" s="271"/>
      <c r="F247" s="271"/>
      <c r="G247" s="271"/>
      <c r="H247" s="271"/>
      <c r="I247" s="271"/>
      <c r="J247" s="271"/>
      <c r="K247" s="271"/>
      <c r="L247" s="271"/>
      <c r="M247" s="271"/>
      <c r="N247" s="271"/>
      <c r="O247" s="271"/>
      <c r="P247" s="271"/>
      <c r="Q247" s="271"/>
      <c r="R247" s="271"/>
      <c r="S247" s="271"/>
      <c r="T247" s="271"/>
      <c r="U247" s="271"/>
      <c r="V247" s="271"/>
      <c r="W247" s="271"/>
      <c r="X247" s="271"/>
      <c r="Y247" s="271"/>
      <c r="Z247" s="271"/>
      <c r="AA247" s="271"/>
      <c r="AB247" s="271"/>
      <c r="AC247" s="271"/>
      <c r="AD247" s="271"/>
      <c r="AE247" s="271"/>
      <c r="AF247" s="271"/>
      <c r="AG247" s="271"/>
      <c r="AH247" s="271"/>
      <c r="AI247" s="271"/>
      <c r="AJ247" s="271"/>
      <c r="AK247" s="271"/>
    </row>
    <row r="248" spans="3:37" ht="12.75">
      <c r="C248" s="271"/>
      <c r="D248" s="363"/>
      <c r="E248" s="271"/>
      <c r="F248" s="271"/>
      <c r="G248" s="271"/>
      <c r="H248" s="271"/>
      <c r="I248" s="271"/>
      <c r="J248" s="271"/>
      <c r="K248" s="271"/>
      <c r="L248" s="271"/>
      <c r="M248" s="271"/>
      <c r="N248" s="271"/>
      <c r="O248" s="271"/>
      <c r="P248" s="271"/>
      <c r="Q248" s="271"/>
      <c r="R248" s="271"/>
      <c r="S248" s="271"/>
      <c r="T248" s="271"/>
      <c r="U248" s="271"/>
      <c r="V248" s="271"/>
      <c r="W248" s="271"/>
      <c r="X248" s="271"/>
      <c r="Y248" s="271"/>
      <c r="Z248" s="271"/>
      <c r="AA248" s="271"/>
      <c r="AB248" s="271"/>
      <c r="AC248" s="271"/>
      <c r="AD248" s="271"/>
      <c r="AE248" s="271"/>
      <c r="AF248" s="271"/>
      <c r="AG248" s="271"/>
      <c r="AH248" s="271"/>
      <c r="AI248" s="271"/>
      <c r="AJ248" s="271"/>
      <c r="AK248" s="271"/>
    </row>
    <row r="249" spans="3:37" ht="12.75">
      <c r="C249" s="271"/>
      <c r="D249" s="363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271"/>
      <c r="AG249" s="271"/>
      <c r="AH249" s="271"/>
      <c r="AI249" s="271"/>
      <c r="AJ249" s="271"/>
      <c r="AK249" s="271"/>
    </row>
    <row r="250" spans="3:37" ht="12.75">
      <c r="C250" s="271"/>
      <c r="D250" s="363"/>
      <c r="E250" s="271"/>
      <c r="F250" s="271"/>
      <c r="G250" s="271"/>
      <c r="H250" s="271"/>
      <c r="I250" s="271"/>
      <c r="J250" s="271"/>
      <c r="K250" s="271"/>
      <c r="L250" s="271"/>
      <c r="M250" s="271"/>
      <c r="N250" s="271"/>
      <c r="O250" s="271"/>
      <c r="P250" s="271"/>
      <c r="Q250" s="271"/>
      <c r="R250" s="271"/>
      <c r="S250" s="271"/>
      <c r="T250" s="271"/>
      <c r="U250" s="271"/>
      <c r="V250" s="271"/>
      <c r="W250" s="271"/>
      <c r="X250" s="271"/>
      <c r="Y250" s="271"/>
      <c r="Z250" s="271"/>
      <c r="AA250" s="271"/>
      <c r="AB250" s="271"/>
      <c r="AC250" s="271"/>
      <c r="AD250" s="271"/>
      <c r="AE250" s="271"/>
      <c r="AF250" s="271"/>
      <c r="AG250" s="271"/>
      <c r="AH250" s="271"/>
      <c r="AI250" s="271"/>
      <c r="AJ250" s="271"/>
      <c r="AK250" s="271"/>
    </row>
    <row r="251" spans="3:37" ht="12.75">
      <c r="C251" s="271"/>
      <c r="D251" s="363"/>
      <c r="E251" s="271"/>
      <c r="F251" s="271"/>
      <c r="G251" s="271"/>
      <c r="H251" s="271"/>
      <c r="I251" s="271"/>
      <c r="J251" s="271"/>
      <c r="K251" s="271"/>
      <c r="L251" s="271"/>
      <c r="M251" s="271"/>
      <c r="N251" s="271"/>
      <c r="O251" s="271"/>
      <c r="P251" s="271"/>
      <c r="Q251" s="271"/>
      <c r="R251" s="271"/>
      <c r="S251" s="271"/>
      <c r="T251" s="271"/>
      <c r="U251" s="271"/>
      <c r="V251" s="271"/>
      <c r="W251" s="271"/>
      <c r="X251" s="271"/>
      <c r="Y251" s="271"/>
      <c r="Z251" s="271"/>
      <c r="AA251" s="271"/>
      <c r="AB251" s="271"/>
      <c r="AC251" s="271"/>
      <c r="AD251" s="271"/>
      <c r="AE251" s="271"/>
      <c r="AF251" s="271"/>
      <c r="AG251" s="271"/>
      <c r="AH251" s="271"/>
      <c r="AI251" s="271"/>
      <c r="AJ251" s="271"/>
      <c r="AK251" s="271"/>
    </row>
    <row r="252" spans="3:37" ht="12.75">
      <c r="C252" s="271"/>
      <c r="D252" s="363"/>
      <c r="E252" s="271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  <c r="R252" s="271"/>
      <c r="S252" s="271"/>
      <c r="T252" s="271"/>
      <c r="U252" s="271"/>
      <c r="V252" s="271"/>
      <c r="W252" s="271"/>
      <c r="X252" s="271"/>
      <c r="Y252" s="271"/>
      <c r="Z252" s="271"/>
      <c r="AA252" s="271"/>
      <c r="AB252" s="271"/>
      <c r="AC252" s="271"/>
      <c r="AD252" s="271"/>
      <c r="AE252" s="271"/>
      <c r="AF252" s="271"/>
      <c r="AG252" s="271"/>
      <c r="AH252" s="271"/>
      <c r="AI252" s="271"/>
      <c r="AJ252" s="271"/>
      <c r="AK252" s="271"/>
    </row>
    <row r="253" spans="3:37" ht="12.75">
      <c r="C253" s="271"/>
      <c r="D253" s="363"/>
      <c r="E253" s="271"/>
      <c r="F253" s="271"/>
      <c r="G253" s="271"/>
      <c r="H253" s="271"/>
      <c r="I253" s="271"/>
      <c r="J253" s="271"/>
      <c r="K253" s="271"/>
      <c r="L253" s="271"/>
      <c r="M253" s="271"/>
      <c r="N253" s="271"/>
      <c r="O253" s="271"/>
      <c r="P253" s="271"/>
      <c r="Q253" s="271"/>
      <c r="R253" s="271"/>
      <c r="S253" s="271"/>
      <c r="T253" s="271"/>
      <c r="U253" s="271"/>
      <c r="V253" s="271"/>
      <c r="W253" s="271"/>
      <c r="X253" s="271"/>
      <c r="Y253" s="271"/>
      <c r="Z253" s="271"/>
      <c r="AA253" s="271"/>
      <c r="AB253" s="271"/>
      <c r="AC253" s="271"/>
      <c r="AD253" s="271"/>
      <c r="AE253" s="271"/>
      <c r="AF253" s="271"/>
      <c r="AG253" s="271"/>
      <c r="AH253" s="271"/>
      <c r="AI253" s="271"/>
      <c r="AJ253" s="271"/>
      <c r="AK253" s="271"/>
    </row>
    <row r="254" spans="3:37" ht="12.75">
      <c r="C254" s="271"/>
      <c r="D254" s="363"/>
      <c r="E254" s="271"/>
      <c r="F254" s="271"/>
      <c r="G254" s="271"/>
      <c r="H254" s="271"/>
      <c r="I254" s="271"/>
      <c r="J254" s="271"/>
      <c r="K254" s="271"/>
      <c r="L254" s="271"/>
      <c r="M254" s="271"/>
      <c r="N254" s="271"/>
      <c r="O254" s="271"/>
      <c r="P254" s="271"/>
      <c r="Q254" s="271"/>
      <c r="R254" s="271"/>
      <c r="S254" s="271"/>
      <c r="T254" s="271"/>
      <c r="U254" s="271"/>
      <c r="V254" s="271"/>
      <c r="W254" s="271"/>
      <c r="X254" s="271"/>
      <c r="Y254" s="271"/>
      <c r="Z254" s="271"/>
      <c r="AA254" s="271"/>
      <c r="AB254" s="271"/>
      <c r="AC254" s="271"/>
      <c r="AD254" s="271"/>
      <c r="AE254" s="271"/>
      <c r="AF254" s="271"/>
      <c r="AG254" s="271"/>
      <c r="AH254" s="271"/>
      <c r="AI254" s="271"/>
      <c r="AJ254" s="271"/>
      <c r="AK254" s="271"/>
    </row>
    <row r="255" spans="3:37" ht="12.75">
      <c r="C255" s="271"/>
      <c r="D255" s="363"/>
      <c r="E255" s="271"/>
      <c r="F255" s="271"/>
      <c r="G255" s="271"/>
      <c r="H255" s="271"/>
      <c r="I255" s="271"/>
      <c r="J255" s="271"/>
      <c r="K255" s="271"/>
      <c r="L255" s="271"/>
      <c r="M255" s="271"/>
      <c r="N255" s="271"/>
      <c r="O255" s="271"/>
      <c r="P255" s="271"/>
      <c r="Q255" s="271"/>
      <c r="R255" s="271"/>
      <c r="S255" s="271"/>
      <c r="T255" s="271"/>
      <c r="U255" s="271"/>
      <c r="V255" s="271"/>
      <c r="W255" s="271"/>
      <c r="X255" s="271"/>
      <c r="Y255" s="271"/>
      <c r="Z255" s="271"/>
      <c r="AA255" s="271"/>
      <c r="AB255" s="271"/>
      <c r="AC255" s="271"/>
      <c r="AD255" s="271"/>
      <c r="AE255" s="271"/>
      <c r="AF255" s="271"/>
      <c r="AG255" s="271"/>
      <c r="AH255" s="271"/>
      <c r="AI255" s="271"/>
      <c r="AJ255" s="271"/>
      <c r="AK255" s="271"/>
    </row>
    <row r="256" spans="3:37" ht="12.75">
      <c r="C256" s="271"/>
      <c r="D256" s="363"/>
      <c r="E256" s="271"/>
      <c r="F256" s="271"/>
      <c r="G256" s="271"/>
      <c r="H256" s="271"/>
      <c r="I256" s="271"/>
      <c r="J256" s="271"/>
      <c r="K256" s="271"/>
      <c r="L256" s="271"/>
      <c r="M256" s="271"/>
      <c r="N256" s="271"/>
      <c r="O256" s="271"/>
      <c r="P256" s="271"/>
      <c r="Q256" s="271"/>
      <c r="R256" s="271"/>
      <c r="S256" s="271"/>
      <c r="T256" s="271"/>
      <c r="U256" s="271"/>
      <c r="V256" s="271"/>
      <c r="W256" s="271"/>
      <c r="X256" s="271"/>
      <c r="Y256" s="271"/>
      <c r="Z256" s="271"/>
      <c r="AA256" s="271"/>
      <c r="AB256" s="271"/>
      <c r="AC256" s="271"/>
      <c r="AD256" s="271"/>
      <c r="AE256" s="271"/>
      <c r="AF256" s="271"/>
      <c r="AG256" s="271"/>
      <c r="AH256" s="271"/>
      <c r="AI256" s="271"/>
      <c r="AJ256" s="271"/>
      <c r="AK256" s="271"/>
    </row>
    <row r="257" spans="3:37" ht="12.75">
      <c r="C257" s="271"/>
      <c r="D257" s="363"/>
      <c r="E257" s="271"/>
      <c r="F257" s="271"/>
      <c r="G257" s="271"/>
      <c r="H257" s="271"/>
      <c r="I257" s="271"/>
      <c r="J257" s="271"/>
      <c r="K257" s="271"/>
      <c r="L257" s="271"/>
      <c r="M257" s="271"/>
      <c r="N257" s="271"/>
      <c r="O257" s="271"/>
      <c r="P257" s="271"/>
      <c r="Q257" s="271"/>
      <c r="R257" s="271"/>
      <c r="S257" s="271"/>
      <c r="T257" s="271"/>
      <c r="U257" s="271"/>
      <c r="V257" s="271"/>
      <c r="W257" s="271"/>
      <c r="X257" s="271"/>
      <c r="Y257" s="271"/>
      <c r="Z257" s="271"/>
      <c r="AA257" s="271"/>
      <c r="AB257" s="271"/>
      <c r="AC257" s="271"/>
      <c r="AD257" s="271"/>
      <c r="AE257" s="271"/>
      <c r="AF257" s="271"/>
      <c r="AG257" s="271"/>
      <c r="AH257" s="271"/>
      <c r="AI257" s="271"/>
      <c r="AJ257" s="271"/>
      <c r="AK257" s="271"/>
    </row>
    <row r="258" spans="3:37" ht="12.75">
      <c r="C258" s="271"/>
      <c r="D258" s="363"/>
      <c r="E258" s="271"/>
      <c r="F258" s="271"/>
      <c r="G258" s="271"/>
      <c r="H258" s="271"/>
      <c r="I258" s="271"/>
      <c r="J258" s="271"/>
      <c r="K258" s="271"/>
      <c r="L258" s="271"/>
      <c r="M258" s="271"/>
      <c r="N258" s="271"/>
      <c r="O258" s="271"/>
      <c r="P258" s="271"/>
      <c r="Q258" s="271"/>
      <c r="R258" s="271"/>
      <c r="S258" s="271"/>
      <c r="T258" s="271"/>
      <c r="U258" s="271"/>
      <c r="V258" s="271"/>
      <c r="W258" s="271"/>
      <c r="X258" s="271"/>
      <c r="Y258" s="271"/>
      <c r="Z258" s="271"/>
      <c r="AA258" s="271"/>
      <c r="AB258" s="271"/>
      <c r="AC258" s="271"/>
      <c r="AD258" s="271"/>
      <c r="AE258" s="271"/>
      <c r="AF258" s="271"/>
      <c r="AG258" s="271"/>
      <c r="AH258" s="271"/>
      <c r="AI258" s="271"/>
      <c r="AJ258" s="271"/>
      <c r="AK258" s="271"/>
    </row>
    <row r="259" spans="3:37" ht="12.75">
      <c r="C259" s="271"/>
      <c r="D259" s="363"/>
      <c r="E259" s="271"/>
      <c r="F259" s="271"/>
      <c r="G259" s="271"/>
      <c r="H259" s="271"/>
      <c r="I259" s="271"/>
      <c r="J259" s="271"/>
      <c r="K259" s="271"/>
      <c r="L259" s="271"/>
      <c r="M259" s="271"/>
      <c r="N259" s="271"/>
      <c r="O259" s="271"/>
      <c r="P259" s="271"/>
      <c r="Q259" s="271"/>
      <c r="R259" s="271"/>
      <c r="S259" s="271"/>
      <c r="T259" s="271"/>
      <c r="U259" s="271"/>
      <c r="V259" s="271"/>
      <c r="W259" s="271"/>
      <c r="X259" s="271"/>
      <c r="Y259" s="271"/>
      <c r="Z259" s="271"/>
      <c r="AA259" s="271"/>
      <c r="AB259" s="271"/>
      <c r="AC259" s="271"/>
      <c r="AD259" s="271"/>
      <c r="AE259" s="271"/>
      <c r="AF259" s="271"/>
      <c r="AG259" s="271"/>
      <c r="AH259" s="271"/>
      <c r="AI259" s="271"/>
      <c r="AJ259" s="271"/>
      <c r="AK259" s="271"/>
    </row>
    <row r="260" spans="3:37" ht="12.75">
      <c r="C260" s="271"/>
      <c r="D260" s="363"/>
      <c r="E260" s="271"/>
      <c r="F260" s="271"/>
      <c r="G260" s="271"/>
      <c r="H260" s="271"/>
      <c r="I260" s="271"/>
      <c r="J260" s="271"/>
      <c r="K260" s="271"/>
      <c r="L260" s="271"/>
      <c r="M260" s="271"/>
      <c r="N260" s="271"/>
      <c r="O260" s="271"/>
      <c r="P260" s="271"/>
      <c r="Q260" s="271"/>
      <c r="R260" s="271"/>
      <c r="S260" s="271"/>
      <c r="T260" s="271"/>
      <c r="U260" s="271"/>
      <c r="V260" s="271"/>
      <c r="W260" s="271"/>
      <c r="X260" s="271"/>
      <c r="Y260" s="271"/>
      <c r="Z260" s="271"/>
      <c r="AA260" s="271"/>
      <c r="AB260" s="271"/>
      <c r="AC260" s="271"/>
      <c r="AD260" s="271"/>
      <c r="AE260" s="271"/>
      <c r="AF260" s="271"/>
      <c r="AG260" s="271"/>
      <c r="AH260" s="271"/>
      <c r="AI260" s="271"/>
      <c r="AJ260" s="271"/>
      <c r="AK260" s="271"/>
    </row>
    <row r="261" spans="3:37" ht="12.75">
      <c r="C261" s="271"/>
      <c r="D261" s="363"/>
      <c r="E261" s="271"/>
      <c r="F261" s="271"/>
      <c r="G261" s="271"/>
      <c r="H261" s="271"/>
      <c r="I261" s="271"/>
      <c r="J261" s="271"/>
      <c r="K261" s="271"/>
      <c r="L261" s="271"/>
      <c r="M261" s="271"/>
      <c r="N261" s="271"/>
      <c r="O261" s="271"/>
      <c r="P261" s="271"/>
      <c r="Q261" s="271"/>
      <c r="R261" s="271"/>
      <c r="S261" s="271"/>
      <c r="T261" s="271"/>
      <c r="U261" s="271"/>
      <c r="V261" s="271"/>
      <c r="W261" s="271"/>
      <c r="X261" s="271"/>
      <c r="Y261" s="271"/>
      <c r="Z261" s="271"/>
      <c r="AA261" s="271"/>
      <c r="AB261" s="271"/>
      <c r="AC261" s="271"/>
      <c r="AD261" s="271"/>
      <c r="AE261" s="271"/>
      <c r="AF261" s="271"/>
      <c r="AG261" s="271"/>
      <c r="AH261" s="271"/>
      <c r="AI261" s="271"/>
      <c r="AJ261" s="271"/>
      <c r="AK261" s="271"/>
    </row>
    <row r="262" spans="3:37" ht="12.75">
      <c r="C262" s="271"/>
      <c r="D262" s="363"/>
      <c r="E262" s="271"/>
      <c r="F262" s="271"/>
      <c r="G262" s="271"/>
      <c r="H262" s="271"/>
      <c r="I262" s="271"/>
      <c r="J262" s="271"/>
      <c r="K262" s="271"/>
      <c r="L262" s="271"/>
      <c r="M262" s="271"/>
      <c r="N262" s="271"/>
      <c r="O262" s="271"/>
      <c r="P262" s="271"/>
      <c r="Q262" s="271"/>
      <c r="R262" s="271"/>
      <c r="S262" s="271"/>
      <c r="T262" s="271"/>
      <c r="U262" s="271"/>
      <c r="V262" s="271"/>
      <c r="W262" s="271"/>
      <c r="X262" s="271"/>
      <c r="Y262" s="271"/>
      <c r="Z262" s="271"/>
      <c r="AA262" s="271"/>
      <c r="AB262" s="271"/>
      <c r="AC262" s="271"/>
      <c r="AD262" s="271"/>
      <c r="AE262" s="271"/>
      <c r="AF262" s="271"/>
      <c r="AG262" s="271"/>
      <c r="AH262" s="271"/>
      <c r="AI262" s="271"/>
      <c r="AJ262" s="271"/>
      <c r="AK262" s="271"/>
    </row>
    <row r="263" spans="3:37" ht="12.75">
      <c r="C263" s="271"/>
      <c r="D263" s="363"/>
      <c r="E263" s="271"/>
      <c r="F263" s="271"/>
      <c r="G263" s="271"/>
      <c r="H263" s="271"/>
      <c r="I263" s="271"/>
      <c r="J263" s="271"/>
      <c r="K263" s="271"/>
      <c r="L263" s="271"/>
      <c r="M263" s="271"/>
      <c r="N263" s="271"/>
      <c r="O263" s="271"/>
      <c r="P263" s="271"/>
      <c r="Q263" s="271"/>
      <c r="R263" s="271"/>
      <c r="S263" s="271"/>
      <c r="T263" s="271"/>
      <c r="U263" s="271"/>
      <c r="V263" s="271"/>
      <c r="W263" s="271"/>
      <c r="X263" s="271"/>
      <c r="Y263" s="271"/>
      <c r="Z263" s="271"/>
      <c r="AA263" s="271"/>
      <c r="AB263" s="271"/>
      <c r="AC263" s="271"/>
      <c r="AD263" s="271"/>
      <c r="AE263" s="271"/>
      <c r="AF263" s="271"/>
      <c r="AG263" s="271"/>
      <c r="AH263" s="271"/>
      <c r="AI263" s="271"/>
      <c r="AJ263" s="271"/>
      <c r="AK263" s="271"/>
    </row>
    <row r="264" spans="3:37" ht="12.75">
      <c r="C264" s="271"/>
      <c r="D264" s="363"/>
      <c r="E264" s="271"/>
      <c r="F264" s="271"/>
      <c r="G264" s="271"/>
      <c r="H264" s="271"/>
      <c r="I264" s="271"/>
      <c r="J264" s="271"/>
      <c r="K264" s="271"/>
      <c r="L264" s="271"/>
      <c r="M264" s="271"/>
      <c r="N264" s="271"/>
      <c r="O264" s="271"/>
      <c r="P264" s="271"/>
      <c r="Q264" s="271"/>
      <c r="R264" s="271"/>
      <c r="S264" s="271"/>
      <c r="T264" s="271"/>
      <c r="U264" s="271"/>
      <c r="V264" s="271"/>
      <c r="W264" s="271"/>
      <c r="X264" s="271"/>
      <c r="Y264" s="271"/>
      <c r="Z264" s="271"/>
      <c r="AA264" s="271"/>
      <c r="AB264" s="271"/>
      <c r="AC264" s="271"/>
      <c r="AD264" s="271"/>
      <c r="AE264" s="271"/>
      <c r="AF264" s="271"/>
      <c r="AG264" s="271"/>
      <c r="AH264" s="271"/>
      <c r="AI264" s="271"/>
      <c r="AJ264" s="271"/>
      <c r="AK264" s="271"/>
    </row>
    <row r="265" spans="3:37" ht="12.75">
      <c r="C265" s="271"/>
      <c r="D265" s="363"/>
      <c r="E265" s="271"/>
      <c r="F265" s="271"/>
      <c r="G265" s="271"/>
      <c r="H265" s="271"/>
      <c r="I265" s="271"/>
      <c r="J265" s="271"/>
      <c r="K265" s="271"/>
      <c r="L265" s="271"/>
      <c r="M265" s="271"/>
      <c r="N265" s="271"/>
      <c r="O265" s="271"/>
      <c r="P265" s="271"/>
      <c r="Q265" s="271"/>
      <c r="R265" s="271"/>
      <c r="S265" s="271"/>
      <c r="T265" s="271"/>
      <c r="U265" s="271"/>
      <c r="V265" s="271"/>
      <c r="W265" s="271"/>
      <c r="X265" s="271"/>
      <c r="Y265" s="271"/>
      <c r="Z265" s="271"/>
      <c r="AA265" s="271"/>
      <c r="AB265" s="271"/>
      <c r="AC265" s="271"/>
      <c r="AD265" s="271"/>
      <c r="AE265" s="271"/>
      <c r="AF265" s="271"/>
      <c r="AG265" s="271"/>
      <c r="AH265" s="271"/>
      <c r="AI265" s="271"/>
      <c r="AJ265" s="271"/>
      <c r="AK265" s="271"/>
    </row>
    <row r="266" spans="3:37" ht="12.75">
      <c r="C266" s="271"/>
      <c r="D266" s="363"/>
      <c r="E266" s="271"/>
      <c r="F266" s="271"/>
      <c r="G266" s="271"/>
      <c r="H266" s="271"/>
      <c r="I266" s="271"/>
      <c r="J266" s="271"/>
      <c r="K266" s="271"/>
      <c r="L266" s="271"/>
      <c r="M266" s="271"/>
      <c r="N266" s="271"/>
      <c r="O266" s="271"/>
      <c r="P266" s="271"/>
      <c r="Q266" s="271"/>
      <c r="R266" s="271"/>
      <c r="S266" s="271"/>
      <c r="T266" s="271"/>
      <c r="U266" s="271"/>
      <c r="V266" s="271"/>
      <c r="W266" s="271"/>
      <c r="X266" s="271"/>
      <c r="Y266" s="271"/>
      <c r="Z266" s="271"/>
      <c r="AA266" s="271"/>
      <c r="AB266" s="271"/>
      <c r="AC266" s="271"/>
      <c r="AD266" s="271"/>
      <c r="AE266" s="271"/>
      <c r="AF266" s="271"/>
      <c r="AG266" s="271"/>
      <c r="AH266" s="271"/>
      <c r="AI266" s="271"/>
      <c r="AJ266" s="271"/>
      <c r="AK266" s="271"/>
    </row>
    <row r="267" spans="3:37" ht="12.75">
      <c r="C267" s="271"/>
      <c r="D267" s="363"/>
      <c r="E267" s="271"/>
      <c r="F267" s="271"/>
      <c r="G267" s="271"/>
      <c r="H267" s="271"/>
      <c r="I267" s="271"/>
      <c r="J267" s="271"/>
      <c r="K267" s="271"/>
      <c r="L267" s="271"/>
      <c r="M267" s="271"/>
      <c r="N267" s="271"/>
      <c r="O267" s="271"/>
      <c r="P267" s="271"/>
      <c r="Q267" s="271"/>
      <c r="R267" s="271"/>
      <c r="S267" s="271"/>
      <c r="T267" s="271"/>
      <c r="U267" s="271"/>
      <c r="V267" s="271"/>
      <c r="W267" s="271"/>
      <c r="X267" s="271"/>
      <c r="Y267" s="271"/>
      <c r="Z267" s="271"/>
      <c r="AA267" s="271"/>
      <c r="AB267" s="271"/>
      <c r="AC267" s="271"/>
      <c r="AD267" s="271"/>
      <c r="AE267" s="271"/>
      <c r="AF267" s="271"/>
      <c r="AG267" s="271"/>
      <c r="AH267" s="271"/>
      <c r="AI267" s="271"/>
      <c r="AJ267" s="271"/>
      <c r="AK267" s="271"/>
    </row>
    <row r="268" spans="3:37" ht="12.75">
      <c r="C268" s="271"/>
      <c r="D268" s="363"/>
      <c r="E268" s="271"/>
      <c r="F268" s="271"/>
      <c r="G268" s="271"/>
      <c r="H268" s="271"/>
      <c r="I268" s="271"/>
      <c r="J268" s="271"/>
      <c r="K268" s="271"/>
      <c r="L268" s="271"/>
      <c r="M268" s="271"/>
      <c r="N268" s="271"/>
      <c r="O268" s="271"/>
      <c r="P268" s="271"/>
      <c r="Q268" s="271"/>
      <c r="R268" s="271"/>
      <c r="S268" s="271"/>
      <c r="T268" s="271"/>
      <c r="U268" s="271"/>
      <c r="V268" s="271"/>
      <c r="W268" s="271"/>
      <c r="X268" s="271"/>
      <c r="Y268" s="271"/>
      <c r="Z268" s="271"/>
      <c r="AA268" s="271"/>
      <c r="AB268" s="271"/>
      <c r="AC268" s="271"/>
      <c r="AD268" s="271"/>
      <c r="AE268" s="271"/>
      <c r="AF268" s="271"/>
      <c r="AG268" s="271"/>
      <c r="AH268" s="271"/>
      <c r="AI268" s="271"/>
      <c r="AJ268" s="271"/>
      <c r="AK268" s="271"/>
    </row>
    <row r="269" spans="3:37" ht="12.75">
      <c r="C269" s="271"/>
      <c r="D269" s="363"/>
      <c r="E269" s="271"/>
      <c r="F269" s="271"/>
      <c r="G269" s="271"/>
      <c r="H269" s="271"/>
      <c r="I269" s="271"/>
      <c r="J269" s="271"/>
      <c r="K269" s="271"/>
      <c r="L269" s="271"/>
      <c r="M269" s="271"/>
      <c r="N269" s="271"/>
      <c r="O269" s="271"/>
      <c r="P269" s="271"/>
      <c r="Q269" s="271"/>
      <c r="R269" s="271"/>
      <c r="S269" s="271"/>
      <c r="T269" s="271"/>
      <c r="U269" s="271"/>
      <c r="V269" s="271"/>
      <c r="W269" s="271"/>
      <c r="X269" s="271"/>
      <c r="Y269" s="271"/>
      <c r="Z269" s="271"/>
      <c r="AA269" s="271"/>
      <c r="AB269" s="271"/>
      <c r="AC269" s="271"/>
      <c r="AD269" s="271"/>
      <c r="AE269" s="271"/>
      <c r="AF269" s="271"/>
      <c r="AG269" s="271"/>
      <c r="AH269" s="271"/>
      <c r="AI269" s="271"/>
      <c r="AJ269" s="271"/>
      <c r="AK269" s="271"/>
    </row>
    <row r="270" spans="3:37" ht="12.75">
      <c r="C270" s="271"/>
      <c r="D270" s="363"/>
      <c r="E270" s="271"/>
      <c r="F270" s="271"/>
      <c r="G270" s="271"/>
      <c r="H270" s="271"/>
      <c r="I270" s="271"/>
      <c r="J270" s="271"/>
      <c r="K270" s="271"/>
      <c r="L270" s="271"/>
      <c r="M270" s="271"/>
      <c r="N270" s="271"/>
      <c r="O270" s="271"/>
      <c r="P270" s="271"/>
      <c r="Q270" s="271"/>
      <c r="R270" s="271"/>
      <c r="S270" s="271"/>
      <c r="T270" s="271"/>
      <c r="U270" s="271"/>
      <c r="V270" s="271"/>
      <c r="W270" s="271"/>
      <c r="X270" s="271"/>
      <c r="Y270" s="271"/>
      <c r="Z270" s="271"/>
      <c r="AA270" s="271"/>
      <c r="AB270" s="271"/>
      <c r="AC270" s="271"/>
      <c r="AD270" s="271"/>
      <c r="AE270" s="271"/>
      <c r="AF270" s="271"/>
      <c r="AG270" s="271"/>
      <c r="AH270" s="271"/>
      <c r="AI270" s="271"/>
      <c r="AJ270" s="271"/>
      <c r="AK270" s="271"/>
    </row>
    <row r="271" spans="3:37" ht="12.75">
      <c r="C271" s="271"/>
      <c r="D271" s="363"/>
      <c r="E271" s="271"/>
      <c r="F271" s="271"/>
      <c r="G271" s="271"/>
      <c r="H271" s="271"/>
      <c r="I271" s="271"/>
      <c r="J271" s="271"/>
      <c r="K271" s="271"/>
      <c r="L271" s="271"/>
      <c r="M271" s="271"/>
      <c r="N271" s="271"/>
      <c r="O271" s="271"/>
      <c r="P271" s="271"/>
      <c r="Q271" s="271"/>
      <c r="R271" s="271"/>
      <c r="S271" s="271"/>
      <c r="T271" s="271"/>
      <c r="U271" s="271"/>
      <c r="V271" s="271"/>
      <c r="W271" s="271"/>
      <c r="X271" s="271"/>
      <c r="Y271" s="271"/>
      <c r="Z271" s="271"/>
      <c r="AA271" s="271"/>
      <c r="AB271" s="271"/>
      <c r="AC271" s="271"/>
      <c r="AD271" s="271"/>
      <c r="AE271" s="271"/>
      <c r="AF271" s="271"/>
      <c r="AG271" s="271"/>
      <c r="AH271" s="271"/>
      <c r="AI271" s="271"/>
      <c r="AJ271" s="271"/>
      <c r="AK271" s="271"/>
    </row>
    <row r="272" spans="3:37" ht="12.75">
      <c r="C272" s="271"/>
      <c r="D272" s="363"/>
      <c r="E272" s="271"/>
      <c r="F272" s="271"/>
      <c r="G272" s="271"/>
      <c r="H272" s="271"/>
      <c r="I272" s="271"/>
      <c r="J272" s="271"/>
      <c r="K272" s="271"/>
      <c r="L272" s="271"/>
      <c r="M272" s="271"/>
      <c r="N272" s="271"/>
      <c r="O272" s="271"/>
      <c r="P272" s="271"/>
      <c r="Q272" s="271"/>
      <c r="R272" s="271"/>
      <c r="S272" s="271"/>
      <c r="T272" s="271"/>
      <c r="U272" s="271"/>
      <c r="V272" s="271"/>
      <c r="W272" s="271"/>
      <c r="X272" s="271"/>
      <c r="Y272" s="271"/>
      <c r="Z272" s="271"/>
      <c r="AA272" s="271"/>
      <c r="AB272" s="271"/>
      <c r="AC272" s="271"/>
      <c r="AD272" s="271"/>
      <c r="AE272" s="271"/>
      <c r="AF272" s="271"/>
      <c r="AG272" s="271"/>
      <c r="AH272" s="271"/>
      <c r="AI272" s="271"/>
      <c r="AJ272" s="271"/>
      <c r="AK272" s="271"/>
    </row>
    <row r="273" spans="3:37" ht="12.75">
      <c r="C273" s="271"/>
      <c r="D273" s="363"/>
      <c r="E273" s="271"/>
      <c r="F273" s="271"/>
      <c r="G273" s="271"/>
      <c r="H273" s="271"/>
      <c r="I273" s="271"/>
      <c r="J273" s="271"/>
      <c r="K273" s="271"/>
      <c r="L273" s="271"/>
      <c r="M273" s="271"/>
      <c r="N273" s="271"/>
      <c r="O273" s="271"/>
      <c r="P273" s="271"/>
      <c r="Q273" s="271"/>
      <c r="R273" s="271"/>
      <c r="S273" s="271"/>
      <c r="T273" s="271"/>
      <c r="U273" s="271"/>
      <c r="V273" s="271"/>
      <c r="W273" s="271"/>
      <c r="X273" s="271"/>
      <c r="Y273" s="271"/>
      <c r="Z273" s="271"/>
      <c r="AA273" s="271"/>
      <c r="AB273" s="271"/>
      <c r="AC273" s="271"/>
      <c r="AD273" s="271"/>
      <c r="AE273" s="271"/>
      <c r="AF273" s="271"/>
      <c r="AG273" s="271"/>
      <c r="AH273" s="271"/>
      <c r="AI273" s="271"/>
      <c r="AJ273" s="271"/>
      <c r="AK273" s="271"/>
    </row>
    <row r="274" spans="3:37" ht="12.75">
      <c r="C274" s="271"/>
      <c r="D274" s="363"/>
      <c r="E274" s="271"/>
      <c r="F274" s="271"/>
      <c r="G274" s="271"/>
      <c r="H274" s="271"/>
      <c r="I274" s="271"/>
      <c r="J274" s="271"/>
      <c r="K274" s="271"/>
      <c r="L274" s="271"/>
      <c r="M274" s="271"/>
      <c r="N274" s="271"/>
      <c r="O274" s="271"/>
      <c r="P274" s="271"/>
      <c r="Q274" s="271"/>
      <c r="R274" s="271"/>
      <c r="S274" s="271"/>
      <c r="T274" s="271"/>
      <c r="U274" s="271"/>
      <c r="V274" s="271"/>
      <c r="W274" s="271"/>
      <c r="X274" s="271"/>
      <c r="Y274" s="271"/>
      <c r="Z274" s="271"/>
      <c r="AA274" s="271"/>
      <c r="AB274" s="271"/>
      <c r="AC274" s="271"/>
      <c r="AD274" s="271"/>
      <c r="AE274" s="271"/>
      <c r="AF274" s="271"/>
      <c r="AG274" s="271"/>
      <c r="AH274" s="271"/>
      <c r="AI274" s="271"/>
      <c r="AJ274" s="271"/>
      <c r="AK274" s="271"/>
    </row>
    <row r="275" spans="3:37" ht="12.75">
      <c r="C275" s="271"/>
      <c r="D275" s="363"/>
      <c r="E275" s="271"/>
      <c r="F275" s="271"/>
      <c r="G275" s="271"/>
      <c r="H275" s="271"/>
      <c r="I275" s="271"/>
      <c r="J275" s="271"/>
      <c r="K275" s="271"/>
      <c r="L275" s="271"/>
      <c r="M275" s="271"/>
      <c r="N275" s="271"/>
      <c r="O275" s="271"/>
      <c r="P275" s="271"/>
      <c r="Q275" s="271"/>
      <c r="R275" s="271"/>
      <c r="S275" s="271"/>
      <c r="T275" s="271"/>
      <c r="U275" s="271"/>
      <c r="V275" s="271"/>
      <c r="W275" s="271"/>
      <c r="X275" s="271"/>
      <c r="Y275" s="271"/>
      <c r="Z275" s="271"/>
      <c r="AA275" s="271"/>
      <c r="AB275" s="271"/>
      <c r="AC275" s="271"/>
      <c r="AD275" s="271"/>
      <c r="AE275" s="271"/>
      <c r="AF275" s="271"/>
      <c r="AG275" s="271"/>
      <c r="AH275" s="271"/>
      <c r="AI275" s="271"/>
      <c r="AJ275" s="271"/>
      <c r="AK275" s="271"/>
    </row>
    <row r="276" spans="3:37" ht="12.75">
      <c r="C276" s="271"/>
      <c r="D276" s="363"/>
      <c r="E276" s="271"/>
      <c r="F276" s="271"/>
      <c r="G276" s="271"/>
      <c r="H276" s="271"/>
      <c r="I276" s="271"/>
      <c r="J276" s="271"/>
      <c r="K276" s="271"/>
      <c r="L276" s="271"/>
      <c r="M276" s="271"/>
      <c r="N276" s="271"/>
      <c r="O276" s="271"/>
      <c r="P276" s="271"/>
      <c r="Q276" s="271"/>
      <c r="R276" s="271"/>
      <c r="S276" s="271"/>
      <c r="T276" s="271"/>
      <c r="U276" s="271"/>
      <c r="V276" s="271"/>
      <c r="W276" s="271"/>
      <c r="X276" s="271"/>
      <c r="Y276" s="271"/>
      <c r="Z276" s="271"/>
      <c r="AA276" s="271"/>
      <c r="AB276" s="271"/>
      <c r="AC276" s="271"/>
      <c r="AD276" s="271"/>
      <c r="AE276" s="271"/>
      <c r="AF276" s="271"/>
      <c r="AG276" s="271"/>
      <c r="AH276" s="271"/>
      <c r="AI276" s="271"/>
      <c r="AJ276" s="271"/>
      <c r="AK276" s="271"/>
    </row>
    <row r="277" spans="3:37" ht="12.75">
      <c r="C277" s="271"/>
      <c r="D277" s="363"/>
      <c r="E277" s="271"/>
      <c r="F277" s="271"/>
      <c r="G277" s="271"/>
      <c r="H277" s="271"/>
      <c r="I277" s="271"/>
      <c r="J277" s="271"/>
      <c r="K277" s="271"/>
      <c r="L277" s="271"/>
      <c r="M277" s="271"/>
      <c r="N277" s="271"/>
      <c r="O277" s="271"/>
      <c r="P277" s="271"/>
      <c r="Q277" s="271"/>
      <c r="R277" s="271"/>
      <c r="S277" s="271"/>
      <c r="T277" s="271"/>
      <c r="U277" s="271"/>
      <c r="V277" s="271"/>
      <c r="W277" s="271"/>
      <c r="X277" s="271"/>
      <c r="Y277" s="271"/>
      <c r="Z277" s="271"/>
      <c r="AA277" s="271"/>
      <c r="AB277" s="271"/>
      <c r="AC277" s="271"/>
      <c r="AD277" s="271"/>
      <c r="AE277" s="271"/>
      <c r="AF277" s="271"/>
      <c r="AG277" s="271"/>
      <c r="AH277" s="271"/>
      <c r="AI277" s="271"/>
      <c r="AJ277" s="271"/>
      <c r="AK277" s="271"/>
    </row>
    <row r="278" spans="3:37" ht="12.75">
      <c r="C278" s="271"/>
      <c r="D278" s="363"/>
      <c r="E278" s="271"/>
      <c r="F278" s="271"/>
      <c r="G278" s="271"/>
      <c r="H278" s="271"/>
      <c r="I278" s="271"/>
      <c r="J278" s="271"/>
      <c r="K278" s="271"/>
      <c r="L278" s="271"/>
      <c r="M278" s="271"/>
      <c r="N278" s="271"/>
      <c r="O278" s="271"/>
      <c r="P278" s="271"/>
      <c r="Q278" s="271"/>
      <c r="R278" s="271"/>
      <c r="S278" s="271"/>
      <c r="T278" s="271"/>
      <c r="U278" s="271"/>
      <c r="V278" s="271"/>
      <c r="W278" s="271"/>
      <c r="X278" s="271"/>
      <c r="Y278" s="271"/>
      <c r="Z278" s="271"/>
      <c r="AA278" s="271"/>
      <c r="AB278" s="271"/>
      <c r="AC278" s="271"/>
      <c r="AD278" s="271"/>
      <c r="AE278" s="271"/>
      <c r="AF278" s="271"/>
      <c r="AG278" s="271"/>
      <c r="AH278" s="271"/>
      <c r="AI278" s="271"/>
      <c r="AJ278" s="271"/>
      <c r="AK278" s="271"/>
    </row>
    <row r="279" spans="3:37" ht="12.75">
      <c r="C279" s="271"/>
      <c r="D279" s="363"/>
      <c r="E279" s="271"/>
      <c r="F279" s="271"/>
      <c r="G279" s="271"/>
      <c r="H279" s="271"/>
      <c r="I279" s="271"/>
      <c r="J279" s="271"/>
      <c r="K279" s="271"/>
      <c r="L279" s="271"/>
      <c r="M279" s="271"/>
      <c r="N279" s="271"/>
      <c r="O279" s="271"/>
      <c r="P279" s="271"/>
      <c r="Q279" s="271"/>
      <c r="R279" s="271"/>
      <c r="S279" s="271"/>
      <c r="T279" s="271"/>
      <c r="U279" s="271"/>
      <c r="V279" s="271"/>
      <c r="W279" s="271"/>
      <c r="X279" s="271"/>
      <c r="Y279" s="271"/>
      <c r="Z279" s="271"/>
      <c r="AA279" s="271"/>
      <c r="AB279" s="271"/>
      <c r="AC279" s="271"/>
      <c r="AD279" s="271"/>
      <c r="AE279" s="271"/>
      <c r="AF279" s="271"/>
      <c r="AG279" s="271"/>
      <c r="AH279" s="271"/>
      <c r="AI279" s="271"/>
      <c r="AJ279" s="271"/>
      <c r="AK279" s="271"/>
    </row>
    <row r="280" spans="3:37" ht="12.75">
      <c r="C280" s="271"/>
      <c r="D280" s="363"/>
      <c r="E280" s="271"/>
      <c r="F280" s="271"/>
      <c r="G280" s="271"/>
      <c r="H280" s="271"/>
      <c r="I280" s="271"/>
      <c r="J280" s="271"/>
      <c r="K280" s="271"/>
      <c r="L280" s="271"/>
      <c r="M280" s="271"/>
      <c r="N280" s="271"/>
      <c r="O280" s="271"/>
      <c r="P280" s="271"/>
      <c r="Q280" s="271"/>
      <c r="R280" s="271"/>
      <c r="S280" s="271"/>
      <c r="T280" s="271"/>
      <c r="U280" s="271"/>
      <c r="V280" s="271"/>
      <c r="W280" s="271"/>
      <c r="X280" s="271"/>
      <c r="Y280" s="271"/>
      <c r="Z280" s="271"/>
      <c r="AA280" s="271"/>
      <c r="AB280" s="271"/>
      <c r="AC280" s="271"/>
      <c r="AD280" s="271"/>
      <c r="AE280" s="271"/>
      <c r="AF280" s="271"/>
      <c r="AG280" s="271"/>
      <c r="AH280" s="271"/>
      <c r="AI280" s="271"/>
      <c r="AJ280" s="271"/>
      <c r="AK280" s="271"/>
    </row>
    <row r="281" spans="3:37" ht="12.75">
      <c r="C281" s="271"/>
      <c r="D281" s="363"/>
      <c r="E281" s="271"/>
      <c r="F281" s="271"/>
      <c r="G281" s="271"/>
      <c r="H281" s="271"/>
      <c r="I281" s="271"/>
      <c r="J281" s="271"/>
      <c r="K281" s="271"/>
      <c r="L281" s="271"/>
      <c r="M281" s="271"/>
      <c r="N281" s="271"/>
      <c r="O281" s="271"/>
      <c r="P281" s="271"/>
      <c r="Q281" s="271"/>
      <c r="R281" s="271"/>
      <c r="S281" s="271"/>
      <c r="T281" s="271"/>
      <c r="U281" s="271"/>
      <c r="V281" s="271"/>
      <c r="W281" s="271"/>
      <c r="X281" s="271"/>
      <c r="Y281" s="271"/>
      <c r="Z281" s="271"/>
      <c r="AA281" s="271"/>
      <c r="AB281" s="271"/>
      <c r="AC281" s="271"/>
      <c r="AD281" s="271"/>
      <c r="AE281" s="271"/>
      <c r="AF281" s="271"/>
      <c r="AG281" s="271"/>
      <c r="AH281" s="271"/>
      <c r="AI281" s="271"/>
      <c r="AJ281" s="271"/>
      <c r="AK281" s="271"/>
    </row>
    <row r="282" spans="3:37" ht="12.75">
      <c r="C282" s="271"/>
      <c r="D282" s="363"/>
      <c r="E282" s="271"/>
      <c r="F282" s="271"/>
      <c r="G282" s="271"/>
      <c r="H282" s="271"/>
      <c r="I282" s="271"/>
      <c r="J282" s="271"/>
      <c r="K282" s="271"/>
      <c r="L282" s="271"/>
      <c r="M282" s="271"/>
      <c r="N282" s="271"/>
      <c r="O282" s="271"/>
      <c r="P282" s="271"/>
      <c r="Q282" s="271"/>
      <c r="R282" s="271"/>
      <c r="S282" s="271"/>
      <c r="T282" s="271"/>
      <c r="U282" s="271"/>
      <c r="V282" s="271"/>
      <c r="W282" s="271"/>
      <c r="X282" s="271"/>
      <c r="Y282" s="271"/>
      <c r="Z282" s="271"/>
      <c r="AA282" s="271"/>
      <c r="AB282" s="271"/>
      <c r="AC282" s="271"/>
      <c r="AD282" s="271"/>
      <c r="AE282" s="271"/>
      <c r="AF282" s="271"/>
      <c r="AG282" s="271"/>
      <c r="AH282" s="271"/>
      <c r="AI282" s="271"/>
      <c r="AJ282" s="271"/>
      <c r="AK282" s="271"/>
    </row>
    <row r="283" spans="3:37" ht="12.75">
      <c r="C283" s="271"/>
      <c r="D283" s="363"/>
      <c r="E283" s="271"/>
      <c r="F283" s="271"/>
      <c r="G283" s="271"/>
      <c r="H283" s="271"/>
      <c r="I283" s="271"/>
      <c r="J283" s="271"/>
      <c r="K283" s="271"/>
      <c r="L283" s="271"/>
      <c r="M283" s="271"/>
      <c r="N283" s="271"/>
      <c r="O283" s="271"/>
      <c r="P283" s="271"/>
      <c r="Q283" s="271"/>
      <c r="R283" s="271"/>
      <c r="S283" s="271"/>
      <c r="T283" s="271"/>
      <c r="U283" s="271"/>
      <c r="V283" s="271"/>
      <c r="W283" s="271"/>
      <c r="X283" s="271"/>
      <c r="Y283" s="271"/>
      <c r="Z283" s="271"/>
      <c r="AA283" s="271"/>
      <c r="AB283" s="271"/>
      <c r="AC283" s="271"/>
      <c r="AD283" s="271"/>
      <c r="AE283" s="271"/>
      <c r="AF283" s="271"/>
      <c r="AG283" s="271"/>
      <c r="AH283" s="271"/>
      <c r="AI283" s="271"/>
      <c r="AJ283" s="271"/>
      <c r="AK283" s="271"/>
    </row>
    <row r="284" spans="3:37" ht="12.75">
      <c r="C284" s="271"/>
      <c r="D284" s="363"/>
      <c r="E284" s="271"/>
      <c r="F284" s="271"/>
      <c r="G284" s="271"/>
      <c r="H284" s="271"/>
      <c r="I284" s="271"/>
      <c r="J284" s="271"/>
      <c r="K284" s="271"/>
      <c r="L284" s="271"/>
      <c r="M284" s="271"/>
      <c r="N284" s="271"/>
      <c r="O284" s="271"/>
      <c r="P284" s="271"/>
      <c r="Q284" s="271"/>
      <c r="R284" s="271"/>
      <c r="S284" s="271"/>
      <c r="T284" s="271"/>
      <c r="U284" s="271"/>
      <c r="V284" s="271"/>
      <c r="W284" s="271"/>
      <c r="X284" s="271"/>
      <c r="Y284" s="271"/>
      <c r="Z284" s="271"/>
      <c r="AA284" s="271"/>
      <c r="AB284" s="271"/>
      <c r="AC284" s="271"/>
      <c r="AD284" s="271"/>
      <c r="AE284" s="271"/>
      <c r="AF284" s="271"/>
      <c r="AG284" s="271"/>
      <c r="AH284" s="271"/>
      <c r="AI284" s="271"/>
      <c r="AJ284" s="271"/>
      <c r="AK284" s="271"/>
    </row>
    <row r="285" spans="3:37" ht="12.75">
      <c r="C285" s="271"/>
      <c r="D285" s="363"/>
      <c r="E285" s="271"/>
      <c r="F285" s="271"/>
      <c r="G285" s="271"/>
      <c r="H285" s="271"/>
      <c r="I285" s="271"/>
      <c r="J285" s="271"/>
      <c r="K285" s="271"/>
      <c r="L285" s="271"/>
      <c r="M285" s="271"/>
      <c r="N285" s="271"/>
      <c r="O285" s="271"/>
      <c r="P285" s="271"/>
      <c r="Q285" s="271"/>
      <c r="R285" s="271"/>
      <c r="S285" s="271"/>
      <c r="T285" s="271"/>
      <c r="U285" s="271"/>
      <c r="V285" s="271"/>
      <c r="W285" s="271"/>
      <c r="X285" s="271"/>
      <c r="Y285" s="271"/>
      <c r="Z285" s="271"/>
      <c r="AA285" s="271"/>
      <c r="AB285" s="271"/>
      <c r="AC285" s="271"/>
      <c r="AD285" s="271"/>
      <c r="AE285" s="271"/>
      <c r="AF285" s="271"/>
      <c r="AG285" s="271"/>
      <c r="AH285" s="271"/>
      <c r="AI285" s="271"/>
      <c r="AJ285" s="271"/>
      <c r="AK285" s="271"/>
    </row>
    <row r="286" spans="3:37" ht="12.75">
      <c r="C286" s="271"/>
      <c r="D286" s="363"/>
      <c r="E286" s="271"/>
      <c r="F286" s="271"/>
      <c r="G286" s="271"/>
      <c r="H286" s="271"/>
      <c r="I286" s="271"/>
      <c r="J286" s="271"/>
      <c r="K286" s="271"/>
      <c r="L286" s="271"/>
      <c r="M286" s="271"/>
      <c r="N286" s="271"/>
      <c r="O286" s="271"/>
      <c r="P286" s="271"/>
      <c r="Q286" s="271"/>
      <c r="R286" s="271"/>
      <c r="S286" s="271"/>
      <c r="T286" s="271"/>
      <c r="U286" s="271"/>
      <c r="V286" s="271"/>
      <c r="W286" s="271"/>
      <c r="X286" s="271"/>
      <c r="Y286" s="271"/>
      <c r="Z286" s="271"/>
      <c r="AA286" s="271"/>
      <c r="AB286" s="271"/>
      <c r="AC286" s="271"/>
      <c r="AD286" s="271"/>
      <c r="AE286" s="271"/>
      <c r="AF286" s="271"/>
      <c r="AG286" s="271"/>
      <c r="AH286" s="271"/>
      <c r="AI286" s="271"/>
      <c r="AJ286" s="271"/>
      <c r="AK286" s="271"/>
    </row>
    <row r="287" spans="3:37" ht="12.75">
      <c r="C287" s="271"/>
      <c r="D287" s="363"/>
      <c r="E287" s="271"/>
      <c r="F287" s="271"/>
      <c r="G287" s="271"/>
      <c r="H287" s="271"/>
      <c r="I287" s="271"/>
      <c r="J287" s="271"/>
      <c r="K287" s="271"/>
      <c r="L287" s="271"/>
      <c r="M287" s="271"/>
      <c r="N287" s="271"/>
      <c r="O287" s="271"/>
      <c r="P287" s="271"/>
      <c r="Q287" s="271"/>
      <c r="R287" s="271"/>
      <c r="S287" s="271"/>
      <c r="T287" s="271"/>
      <c r="U287" s="271"/>
      <c r="V287" s="271"/>
      <c r="W287" s="271"/>
      <c r="X287" s="271"/>
      <c r="Y287" s="271"/>
      <c r="Z287" s="271"/>
      <c r="AA287" s="271"/>
      <c r="AB287" s="271"/>
      <c r="AC287" s="271"/>
      <c r="AD287" s="271"/>
      <c r="AE287" s="271"/>
      <c r="AF287" s="271"/>
      <c r="AG287" s="271"/>
      <c r="AH287" s="271"/>
      <c r="AI287" s="271"/>
      <c r="AJ287" s="271"/>
      <c r="AK287" s="271"/>
    </row>
    <row r="288" spans="3:37" ht="12.75">
      <c r="C288" s="271"/>
      <c r="D288" s="363"/>
      <c r="E288" s="271"/>
      <c r="F288" s="271"/>
      <c r="G288" s="271"/>
      <c r="H288" s="271"/>
      <c r="I288" s="271"/>
      <c r="J288" s="271"/>
      <c r="K288" s="271"/>
      <c r="L288" s="271"/>
      <c r="M288" s="271"/>
      <c r="N288" s="271"/>
      <c r="O288" s="271"/>
      <c r="P288" s="271"/>
      <c r="Q288" s="271"/>
      <c r="R288" s="271"/>
      <c r="S288" s="271"/>
      <c r="T288" s="271"/>
      <c r="U288" s="271"/>
      <c r="V288" s="271"/>
      <c r="W288" s="271"/>
      <c r="X288" s="271"/>
      <c r="Y288" s="271"/>
      <c r="Z288" s="271"/>
      <c r="AA288" s="271"/>
      <c r="AB288" s="271"/>
      <c r="AC288" s="271"/>
      <c r="AD288" s="271"/>
      <c r="AE288" s="271"/>
      <c r="AF288" s="271"/>
      <c r="AG288" s="271"/>
      <c r="AH288" s="271"/>
      <c r="AI288" s="271"/>
      <c r="AJ288" s="271"/>
      <c r="AK288" s="271"/>
    </row>
    <row r="289" spans="3:37" ht="12.75">
      <c r="C289" s="271"/>
      <c r="D289" s="363"/>
      <c r="E289" s="271"/>
      <c r="F289" s="271"/>
      <c r="G289" s="271"/>
      <c r="H289" s="271"/>
      <c r="I289" s="271"/>
      <c r="J289" s="271"/>
      <c r="K289" s="271"/>
      <c r="L289" s="271"/>
      <c r="M289" s="271"/>
      <c r="N289" s="271"/>
      <c r="O289" s="271"/>
      <c r="P289" s="271"/>
      <c r="Q289" s="271"/>
      <c r="R289" s="271"/>
      <c r="S289" s="271"/>
      <c r="T289" s="271"/>
      <c r="U289" s="271"/>
      <c r="V289" s="271"/>
      <c r="W289" s="271"/>
      <c r="X289" s="271"/>
      <c r="Y289" s="271"/>
      <c r="Z289" s="271"/>
      <c r="AA289" s="271"/>
      <c r="AB289" s="271"/>
      <c r="AC289" s="271"/>
      <c r="AD289" s="271"/>
      <c r="AE289" s="271"/>
      <c r="AF289" s="271"/>
      <c r="AG289" s="271"/>
      <c r="AH289" s="271"/>
      <c r="AI289" s="271"/>
      <c r="AJ289" s="271"/>
      <c r="AK289" s="271"/>
    </row>
    <row r="290" spans="3:37" ht="12.75">
      <c r="C290" s="271"/>
      <c r="D290" s="363"/>
      <c r="E290" s="271"/>
      <c r="F290" s="271"/>
      <c r="G290" s="271"/>
      <c r="H290" s="271"/>
      <c r="I290" s="271"/>
      <c r="J290" s="271"/>
      <c r="K290" s="271"/>
      <c r="L290" s="271"/>
      <c r="M290" s="271"/>
      <c r="N290" s="271"/>
      <c r="O290" s="271"/>
      <c r="P290" s="271"/>
      <c r="Q290" s="271"/>
      <c r="R290" s="271"/>
      <c r="S290" s="271"/>
      <c r="T290" s="271"/>
      <c r="U290" s="271"/>
      <c r="V290" s="271"/>
      <c r="W290" s="271"/>
      <c r="X290" s="271"/>
      <c r="Y290" s="271"/>
      <c r="Z290" s="271"/>
      <c r="AA290" s="271"/>
      <c r="AB290" s="271"/>
      <c r="AC290" s="271"/>
      <c r="AD290" s="271"/>
      <c r="AE290" s="271"/>
      <c r="AF290" s="271"/>
      <c r="AG290" s="271"/>
      <c r="AH290" s="271"/>
      <c r="AI290" s="271"/>
      <c r="AJ290" s="271"/>
      <c r="AK290" s="271"/>
    </row>
    <row r="291" spans="3:37" ht="12.75">
      <c r="C291" s="271"/>
      <c r="D291" s="363"/>
      <c r="E291" s="271"/>
      <c r="F291" s="271"/>
      <c r="G291" s="271"/>
      <c r="H291" s="271"/>
      <c r="I291" s="271"/>
      <c r="J291" s="271"/>
      <c r="K291" s="271"/>
      <c r="L291" s="271"/>
      <c r="M291" s="271"/>
      <c r="N291" s="271"/>
      <c r="O291" s="271"/>
      <c r="P291" s="271"/>
      <c r="Q291" s="271"/>
      <c r="R291" s="271"/>
      <c r="S291" s="271"/>
      <c r="T291" s="271"/>
      <c r="U291" s="271"/>
      <c r="V291" s="271"/>
      <c r="W291" s="271"/>
      <c r="X291" s="271"/>
      <c r="Y291" s="271"/>
      <c r="Z291" s="271"/>
      <c r="AA291" s="271"/>
      <c r="AB291" s="271"/>
      <c r="AC291" s="271"/>
      <c r="AD291" s="271"/>
      <c r="AE291" s="271"/>
      <c r="AF291" s="271"/>
      <c r="AG291" s="271"/>
      <c r="AH291" s="271"/>
      <c r="AI291" s="271"/>
      <c r="AJ291" s="271"/>
      <c r="AK291" s="271"/>
    </row>
    <row r="292" spans="3:37" ht="12.75">
      <c r="C292" s="271"/>
      <c r="D292" s="363"/>
      <c r="E292" s="271"/>
      <c r="F292" s="271"/>
      <c r="G292" s="271"/>
      <c r="H292" s="271"/>
      <c r="I292" s="271"/>
      <c r="J292" s="271"/>
      <c r="K292" s="271"/>
      <c r="L292" s="271"/>
      <c r="M292" s="271"/>
      <c r="N292" s="271"/>
      <c r="O292" s="271"/>
      <c r="P292" s="271"/>
      <c r="Q292" s="271"/>
      <c r="R292" s="271"/>
      <c r="S292" s="271"/>
      <c r="T292" s="271"/>
      <c r="U292" s="271"/>
      <c r="V292" s="271"/>
      <c r="W292" s="271"/>
      <c r="X292" s="271"/>
      <c r="Y292" s="271"/>
      <c r="Z292" s="271"/>
      <c r="AA292" s="271"/>
      <c r="AB292" s="271"/>
      <c r="AC292" s="271"/>
      <c r="AD292" s="271"/>
      <c r="AE292" s="271"/>
      <c r="AF292" s="271"/>
      <c r="AG292" s="271"/>
      <c r="AH292" s="271"/>
      <c r="AI292" s="271"/>
      <c r="AJ292" s="271"/>
      <c r="AK292" s="271"/>
    </row>
    <row r="293" spans="3:37" ht="12.75">
      <c r="C293" s="271"/>
      <c r="D293" s="363"/>
      <c r="E293" s="271"/>
      <c r="F293" s="271"/>
      <c r="G293" s="271"/>
      <c r="H293" s="271"/>
      <c r="I293" s="271"/>
      <c r="J293" s="271"/>
      <c r="K293" s="271"/>
      <c r="L293" s="271"/>
      <c r="M293" s="271"/>
      <c r="N293" s="271"/>
      <c r="O293" s="271"/>
      <c r="P293" s="271"/>
      <c r="Q293" s="271"/>
      <c r="R293" s="271"/>
      <c r="S293" s="271"/>
      <c r="T293" s="271"/>
      <c r="U293" s="271"/>
      <c r="V293" s="271"/>
      <c r="W293" s="271"/>
      <c r="X293" s="271"/>
      <c r="Y293" s="271"/>
      <c r="Z293" s="271"/>
      <c r="AA293" s="271"/>
      <c r="AB293" s="271"/>
      <c r="AC293" s="271"/>
      <c r="AD293" s="271"/>
      <c r="AE293" s="271"/>
      <c r="AF293" s="271"/>
      <c r="AG293" s="271"/>
      <c r="AH293" s="271"/>
      <c r="AI293" s="271"/>
      <c r="AJ293" s="271"/>
      <c r="AK293" s="271"/>
    </row>
    <row r="294" spans="3:37" ht="12.75">
      <c r="C294" s="271"/>
      <c r="D294" s="363"/>
      <c r="E294" s="271"/>
      <c r="F294" s="271"/>
      <c r="G294" s="271"/>
      <c r="H294" s="271"/>
      <c r="I294" s="271"/>
      <c r="J294" s="271"/>
      <c r="K294" s="271"/>
      <c r="L294" s="271"/>
      <c r="M294" s="271"/>
      <c r="N294" s="271"/>
      <c r="O294" s="271"/>
      <c r="P294" s="271"/>
      <c r="Q294" s="271"/>
      <c r="R294" s="271"/>
      <c r="S294" s="271"/>
      <c r="T294" s="271"/>
      <c r="U294" s="271"/>
      <c r="V294" s="271"/>
      <c r="W294" s="271"/>
      <c r="X294" s="271"/>
      <c r="Y294" s="271"/>
      <c r="Z294" s="271"/>
      <c r="AA294" s="271"/>
      <c r="AB294" s="271"/>
      <c r="AC294" s="271"/>
      <c r="AD294" s="271"/>
      <c r="AE294" s="271"/>
      <c r="AF294" s="271"/>
      <c r="AG294" s="271"/>
      <c r="AH294" s="271"/>
      <c r="AI294" s="271"/>
      <c r="AJ294" s="271"/>
      <c r="AK294" s="271"/>
    </row>
    <row r="295" spans="3:37" ht="12.75">
      <c r="C295" s="271"/>
      <c r="D295" s="363"/>
      <c r="E295" s="271"/>
      <c r="F295" s="271"/>
      <c r="G295" s="271"/>
      <c r="H295" s="271"/>
      <c r="I295" s="271"/>
      <c r="J295" s="271"/>
      <c r="K295" s="271"/>
      <c r="L295" s="271"/>
      <c r="M295" s="271"/>
      <c r="N295" s="271"/>
      <c r="O295" s="271"/>
      <c r="P295" s="271"/>
      <c r="Q295" s="271"/>
      <c r="R295" s="271"/>
      <c r="S295" s="271"/>
      <c r="T295" s="271"/>
      <c r="U295" s="271"/>
      <c r="V295" s="271"/>
      <c r="W295" s="271"/>
      <c r="X295" s="271"/>
      <c r="Y295" s="271"/>
      <c r="Z295" s="271"/>
      <c r="AA295" s="271"/>
      <c r="AB295" s="271"/>
      <c r="AC295" s="271"/>
      <c r="AD295" s="271"/>
      <c r="AE295" s="271"/>
      <c r="AF295" s="271"/>
      <c r="AG295" s="271"/>
      <c r="AH295" s="271"/>
      <c r="AI295" s="271"/>
      <c r="AJ295" s="271"/>
      <c r="AK295" s="271"/>
    </row>
    <row r="296" spans="3:37" ht="12.75">
      <c r="C296" s="271"/>
      <c r="D296" s="363"/>
      <c r="E296" s="271"/>
      <c r="F296" s="271"/>
      <c r="G296" s="271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1"/>
      <c r="S296" s="271"/>
      <c r="T296" s="271"/>
      <c r="U296" s="271"/>
      <c r="V296" s="271"/>
      <c r="W296" s="271"/>
      <c r="X296" s="271"/>
      <c r="Y296" s="271"/>
      <c r="Z296" s="271"/>
      <c r="AA296" s="271"/>
      <c r="AB296" s="271"/>
      <c r="AC296" s="271"/>
      <c r="AD296" s="271"/>
      <c r="AE296" s="271"/>
      <c r="AF296" s="271"/>
      <c r="AG296" s="271"/>
      <c r="AH296" s="271"/>
      <c r="AI296" s="271"/>
      <c r="AJ296" s="271"/>
      <c r="AK296" s="271"/>
    </row>
    <row r="297" spans="3:37" ht="12.75">
      <c r="C297" s="271"/>
      <c r="D297" s="363"/>
      <c r="E297" s="271"/>
      <c r="F297" s="271"/>
      <c r="G297" s="271"/>
      <c r="H297" s="271"/>
      <c r="I297" s="271"/>
      <c r="J297" s="271"/>
      <c r="K297" s="271"/>
      <c r="L297" s="271"/>
      <c r="M297" s="271"/>
      <c r="N297" s="271"/>
      <c r="O297" s="271"/>
      <c r="P297" s="271"/>
      <c r="Q297" s="271"/>
      <c r="R297" s="271"/>
      <c r="S297" s="271"/>
      <c r="T297" s="271"/>
      <c r="U297" s="271"/>
      <c r="V297" s="271"/>
      <c r="W297" s="271"/>
      <c r="X297" s="271"/>
      <c r="Y297" s="271"/>
      <c r="Z297" s="271"/>
      <c r="AA297" s="271"/>
      <c r="AB297" s="271"/>
      <c r="AC297" s="271"/>
      <c r="AD297" s="271"/>
      <c r="AE297" s="271"/>
      <c r="AF297" s="271"/>
      <c r="AG297" s="271"/>
      <c r="AH297" s="271"/>
      <c r="AI297" s="271"/>
      <c r="AJ297" s="271"/>
      <c r="AK297" s="271"/>
    </row>
    <row r="298" spans="3:37" ht="12.75">
      <c r="C298" s="271"/>
      <c r="D298" s="363"/>
      <c r="E298" s="271"/>
      <c r="F298" s="271"/>
      <c r="G298" s="271"/>
      <c r="H298" s="271"/>
      <c r="I298" s="271"/>
      <c r="J298" s="271"/>
      <c r="K298" s="271"/>
      <c r="L298" s="271"/>
      <c r="M298" s="271"/>
      <c r="N298" s="271"/>
      <c r="O298" s="271"/>
      <c r="P298" s="271"/>
      <c r="Q298" s="271"/>
      <c r="R298" s="271"/>
      <c r="S298" s="271"/>
      <c r="T298" s="271"/>
      <c r="U298" s="271"/>
      <c r="V298" s="271"/>
      <c r="W298" s="271"/>
      <c r="X298" s="271"/>
      <c r="Y298" s="271"/>
      <c r="Z298" s="271"/>
      <c r="AA298" s="271"/>
      <c r="AB298" s="271"/>
      <c r="AC298" s="271"/>
      <c r="AD298" s="271"/>
      <c r="AE298" s="271"/>
      <c r="AF298" s="271"/>
      <c r="AG298" s="271"/>
      <c r="AH298" s="271"/>
      <c r="AI298" s="271"/>
      <c r="AJ298" s="271"/>
      <c r="AK298" s="271"/>
    </row>
    <row r="299" spans="3:37" ht="12.75">
      <c r="C299" s="271"/>
      <c r="D299" s="363"/>
      <c r="E299" s="271"/>
      <c r="F299" s="271"/>
      <c r="G299" s="271"/>
      <c r="H299" s="271"/>
      <c r="I299" s="271"/>
      <c r="J299" s="271"/>
      <c r="K299" s="271"/>
      <c r="L299" s="271"/>
      <c r="M299" s="271"/>
      <c r="N299" s="271"/>
      <c r="O299" s="271"/>
      <c r="P299" s="271"/>
      <c r="Q299" s="271"/>
      <c r="R299" s="271"/>
      <c r="S299" s="271"/>
      <c r="T299" s="271"/>
      <c r="U299" s="271"/>
      <c r="V299" s="271"/>
      <c r="W299" s="271"/>
      <c r="X299" s="271"/>
      <c r="Y299" s="271"/>
      <c r="Z299" s="271"/>
      <c r="AA299" s="271"/>
      <c r="AB299" s="271"/>
      <c r="AC299" s="271"/>
      <c r="AD299" s="271"/>
      <c r="AE299" s="271"/>
      <c r="AF299" s="271"/>
      <c r="AG299" s="271"/>
      <c r="AH299" s="271"/>
      <c r="AI299" s="271"/>
      <c r="AJ299" s="271"/>
      <c r="AK299" s="271"/>
    </row>
    <row r="300" spans="3:37" ht="12.75">
      <c r="C300" s="271"/>
      <c r="D300" s="363"/>
      <c r="E300" s="271"/>
      <c r="F300" s="271"/>
      <c r="G300" s="271"/>
      <c r="H300" s="271"/>
      <c r="I300" s="271"/>
      <c r="J300" s="271"/>
      <c r="K300" s="271"/>
      <c r="L300" s="271"/>
      <c r="M300" s="271"/>
      <c r="N300" s="271"/>
      <c r="O300" s="271"/>
      <c r="P300" s="271"/>
      <c r="Q300" s="271"/>
      <c r="R300" s="271"/>
      <c r="S300" s="271"/>
      <c r="T300" s="271"/>
      <c r="U300" s="271"/>
      <c r="V300" s="271"/>
      <c r="W300" s="271"/>
      <c r="X300" s="271"/>
      <c r="Y300" s="271"/>
      <c r="Z300" s="271"/>
      <c r="AA300" s="271"/>
      <c r="AB300" s="271"/>
      <c r="AC300" s="271"/>
      <c r="AD300" s="271"/>
      <c r="AE300" s="271"/>
      <c r="AF300" s="271"/>
      <c r="AG300" s="271"/>
      <c r="AH300" s="271"/>
      <c r="AI300" s="271"/>
      <c r="AJ300" s="271"/>
      <c r="AK300" s="271"/>
    </row>
    <row r="301" spans="3:37" ht="12.75">
      <c r="C301" s="271"/>
      <c r="D301" s="363"/>
      <c r="E301" s="271"/>
      <c r="F301" s="271"/>
      <c r="G301" s="271"/>
      <c r="H301" s="271"/>
      <c r="I301" s="271"/>
      <c r="J301" s="271"/>
      <c r="K301" s="271"/>
      <c r="L301" s="271"/>
      <c r="M301" s="271"/>
      <c r="N301" s="271"/>
      <c r="O301" s="271"/>
      <c r="P301" s="271"/>
      <c r="Q301" s="271"/>
      <c r="R301" s="271"/>
      <c r="S301" s="271"/>
      <c r="T301" s="271"/>
      <c r="U301" s="271"/>
      <c r="V301" s="271"/>
      <c r="W301" s="271"/>
      <c r="X301" s="271"/>
      <c r="Y301" s="271"/>
      <c r="Z301" s="271"/>
      <c r="AA301" s="271"/>
      <c r="AB301" s="271"/>
      <c r="AC301" s="271"/>
      <c r="AD301" s="271"/>
      <c r="AE301" s="271"/>
      <c r="AF301" s="271"/>
      <c r="AG301" s="271"/>
      <c r="AH301" s="271"/>
      <c r="AI301" s="271"/>
      <c r="AJ301" s="271"/>
      <c r="AK301" s="271"/>
    </row>
    <row r="302" spans="3:37" ht="12.75">
      <c r="C302" s="271"/>
      <c r="D302" s="363"/>
      <c r="E302" s="271"/>
      <c r="F302" s="271"/>
      <c r="G302" s="271"/>
      <c r="H302" s="271"/>
      <c r="I302" s="271"/>
      <c r="J302" s="271"/>
      <c r="K302" s="271"/>
      <c r="L302" s="271"/>
      <c r="M302" s="271"/>
      <c r="N302" s="271"/>
      <c r="O302" s="271"/>
      <c r="P302" s="271"/>
      <c r="Q302" s="271"/>
      <c r="R302" s="271"/>
      <c r="S302" s="271"/>
      <c r="T302" s="271"/>
      <c r="U302" s="271"/>
      <c r="V302" s="271"/>
      <c r="W302" s="271"/>
      <c r="X302" s="271"/>
      <c r="Y302" s="271"/>
      <c r="Z302" s="271"/>
      <c r="AA302" s="271"/>
      <c r="AB302" s="271"/>
      <c r="AC302" s="271"/>
      <c r="AD302" s="271"/>
      <c r="AE302" s="271"/>
      <c r="AF302" s="271"/>
      <c r="AG302" s="271"/>
      <c r="AH302" s="271"/>
      <c r="AI302" s="271"/>
      <c r="AJ302" s="271"/>
      <c r="AK302" s="271"/>
    </row>
    <row r="303" spans="3:37" ht="12.75">
      <c r="C303" s="271"/>
      <c r="D303" s="363"/>
      <c r="E303" s="271"/>
      <c r="F303" s="271"/>
      <c r="G303" s="271"/>
      <c r="H303" s="271"/>
      <c r="I303" s="271"/>
      <c r="J303" s="271"/>
      <c r="K303" s="271"/>
      <c r="L303" s="271"/>
      <c r="M303" s="271"/>
      <c r="N303" s="271"/>
      <c r="O303" s="271"/>
      <c r="P303" s="271"/>
      <c r="Q303" s="271"/>
      <c r="R303" s="271"/>
      <c r="S303" s="271"/>
      <c r="T303" s="271"/>
      <c r="U303" s="271"/>
      <c r="V303" s="271"/>
      <c r="W303" s="271"/>
      <c r="X303" s="271"/>
      <c r="Y303" s="271"/>
      <c r="Z303" s="271"/>
      <c r="AA303" s="271"/>
      <c r="AB303" s="271"/>
      <c r="AC303" s="271"/>
      <c r="AD303" s="271"/>
      <c r="AE303" s="271"/>
      <c r="AF303" s="271"/>
      <c r="AG303" s="271"/>
      <c r="AH303" s="271"/>
      <c r="AI303" s="271"/>
      <c r="AJ303" s="271"/>
      <c r="AK303" s="271"/>
    </row>
    <row r="304" spans="3:37" ht="12.75">
      <c r="C304" s="271"/>
      <c r="D304" s="363"/>
      <c r="E304" s="271"/>
      <c r="F304" s="271"/>
      <c r="G304" s="271"/>
      <c r="H304" s="271"/>
      <c r="I304" s="271"/>
      <c r="J304" s="271"/>
      <c r="K304" s="271"/>
      <c r="L304" s="271"/>
      <c r="M304" s="271"/>
      <c r="N304" s="271"/>
      <c r="O304" s="271"/>
      <c r="P304" s="271"/>
      <c r="Q304" s="271"/>
      <c r="R304" s="271"/>
      <c r="S304" s="271"/>
      <c r="T304" s="271"/>
      <c r="U304" s="271"/>
      <c r="V304" s="271"/>
      <c r="W304" s="271"/>
      <c r="X304" s="271"/>
      <c r="Y304" s="271"/>
      <c r="Z304" s="271"/>
      <c r="AA304" s="271"/>
      <c r="AB304" s="271"/>
      <c r="AC304" s="271"/>
      <c r="AD304" s="271"/>
      <c r="AE304" s="271"/>
      <c r="AF304" s="271"/>
      <c r="AG304" s="271"/>
      <c r="AH304" s="271"/>
      <c r="AI304" s="271"/>
      <c r="AJ304" s="271"/>
      <c r="AK304" s="271"/>
    </row>
    <row r="305" spans="3:37" ht="12.75">
      <c r="C305" s="271"/>
      <c r="D305" s="363"/>
      <c r="E305" s="271"/>
      <c r="F305" s="271"/>
      <c r="G305" s="271"/>
      <c r="H305" s="271"/>
      <c r="I305" s="271"/>
      <c r="J305" s="271"/>
      <c r="K305" s="271"/>
      <c r="L305" s="271"/>
      <c r="M305" s="271"/>
      <c r="N305" s="271"/>
      <c r="O305" s="271"/>
      <c r="P305" s="271"/>
      <c r="Q305" s="271"/>
      <c r="R305" s="271"/>
      <c r="S305" s="271"/>
      <c r="T305" s="271"/>
      <c r="U305" s="271"/>
      <c r="V305" s="271"/>
      <c r="W305" s="271"/>
      <c r="X305" s="271"/>
      <c r="Y305" s="271"/>
      <c r="Z305" s="271"/>
      <c r="AA305" s="271"/>
      <c r="AB305" s="271"/>
      <c r="AC305" s="271"/>
      <c r="AD305" s="271"/>
      <c r="AE305" s="271"/>
      <c r="AF305" s="271"/>
      <c r="AG305" s="271"/>
      <c r="AH305" s="271"/>
      <c r="AI305" s="271"/>
      <c r="AJ305" s="271"/>
      <c r="AK305" s="271"/>
    </row>
    <row r="306" spans="3:37" ht="12.75">
      <c r="C306" s="271"/>
      <c r="D306" s="363"/>
      <c r="E306" s="271"/>
      <c r="F306" s="271"/>
      <c r="G306" s="271"/>
      <c r="H306" s="271"/>
      <c r="I306" s="271"/>
      <c r="J306" s="271"/>
      <c r="K306" s="271"/>
      <c r="L306" s="271"/>
      <c r="M306" s="271"/>
      <c r="N306" s="271"/>
      <c r="O306" s="271"/>
      <c r="P306" s="271"/>
      <c r="Q306" s="271"/>
      <c r="R306" s="271"/>
      <c r="S306" s="271"/>
      <c r="T306" s="271"/>
      <c r="U306" s="271"/>
      <c r="V306" s="271"/>
      <c r="W306" s="271"/>
      <c r="X306" s="271"/>
      <c r="Y306" s="271"/>
      <c r="Z306" s="271"/>
      <c r="AA306" s="271"/>
      <c r="AB306" s="271"/>
      <c r="AC306" s="271"/>
      <c r="AD306" s="271"/>
      <c r="AE306" s="271"/>
      <c r="AF306" s="271"/>
      <c r="AG306" s="271"/>
      <c r="AH306" s="271"/>
      <c r="AI306" s="271"/>
      <c r="AJ306" s="271"/>
      <c r="AK306" s="271"/>
    </row>
    <row r="307" spans="3:37" ht="12.75">
      <c r="C307" s="271"/>
      <c r="D307" s="363"/>
      <c r="E307" s="271"/>
      <c r="F307" s="271"/>
      <c r="G307" s="271"/>
      <c r="H307" s="271"/>
      <c r="I307" s="271"/>
      <c r="J307" s="271"/>
      <c r="K307" s="271"/>
      <c r="L307" s="271"/>
      <c r="M307" s="271"/>
      <c r="N307" s="271"/>
      <c r="O307" s="271"/>
      <c r="P307" s="271"/>
      <c r="Q307" s="271"/>
      <c r="R307" s="271"/>
      <c r="S307" s="271"/>
      <c r="T307" s="271"/>
      <c r="U307" s="271"/>
      <c r="V307" s="271"/>
      <c r="W307" s="271"/>
      <c r="X307" s="271"/>
      <c r="Y307" s="271"/>
      <c r="Z307" s="271"/>
      <c r="AA307" s="271"/>
      <c r="AB307" s="271"/>
      <c r="AC307" s="271"/>
      <c r="AD307" s="271"/>
      <c r="AE307" s="271"/>
      <c r="AF307" s="271"/>
      <c r="AG307" s="271"/>
      <c r="AH307" s="271"/>
      <c r="AI307" s="271"/>
      <c r="AJ307" s="271"/>
      <c r="AK307" s="271"/>
    </row>
    <row r="308" spans="3:37" ht="12.75">
      <c r="C308" s="271"/>
      <c r="D308" s="363"/>
      <c r="E308" s="271"/>
      <c r="F308" s="271"/>
      <c r="G308" s="271"/>
      <c r="H308" s="271"/>
      <c r="I308" s="271"/>
      <c r="J308" s="271"/>
      <c r="K308" s="271"/>
      <c r="L308" s="271"/>
      <c r="M308" s="271"/>
      <c r="N308" s="271"/>
      <c r="O308" s="271"/>
      <c r="P308" s="271"/>
      <c r="Q308" s="271"/>
      <c r="R308" s="271"/>
      <c r="S308" s="271"/>
      <c r="T308" s="271"/>
      <c r="U308" s="271"/>
      <c r="V308" s="271"/>
      <c r="W308" s="271"/>
      <c r="X308" s="271"/>
      <c r="Y308" s="271"/>
      <c r="Z308" s="271"/>
      <c r="AA308" s="271"/>
      <c r="AB308" s="271"/>
      <c r="AC308" s="271"/>
      <c r="AD308" s="271"/>
      <c r="AE308" s="271"/>
      <c r="AF308" s="271"/>
      <c r="AG308" s="271"/>
      <c r="AH308" s="271"/>
      <c r="AI308" s="271"/>
      <c r="AJ308" s="271"/>
      <c r="AK308" s="271"/>
    </row>
    <row r="309" spans="3:37" ht="12.75">
      <c r="C309" s="271"/>
      <c r="D309" s="363"/>
      <c r="E309" s="271"/>
      <c r="F309" s="271"/>
      <c r="G309" s="271"/>
      <c r="H309" s="271"/>
      <c r="I309" s="271"/>
      <c r="J309" s="271"/>
      <c r="K309" s="271"/>
      <c r="L309" s="271"/>
      <c r="M309" s="271"/>
      <c r="N309" s="271"/>
      <c r="O309" s="271"/>
      <c r="P309" s="271"/>
      <c r="Q309" s="271"/>
      <c r="R309" s="271"/>
      <c r="S309" s="271"/>
      <c r="T309" s="271"/>
      <c r="U309" s="271"/>
      <c r="V309" s="271"/>
      <c r="W309" s="271"/>
      <c r="X309" s="271"/>
      <c r="Y309" s="271"/>
      <c r="Z309" s="271"/>
      <c r="AA309" s="271"/>
      <c r="AB309" s="271"/>
      <c r="AC309" s="271"/>
      <c r="AD309" s="271"/>
      <c r="AE309" s="271"/>
      <c r="AF309" s="271"/>
      <c r="AG309" s="271"/>
      <c r="AH309" s="271"/>
      <c r="AI309" s="271"/>
      <c r="AJ309" s="271"/>
      <c r="AK309" s="271"/>
    </row>
    <row r="310" spans="3:37" ht="12.75">
      <c r="C310" s="271"/>
      <c r="D310" s="363"/>
      <c r="E310" s="271"/>
      <c r="F310" s="271"/>
      <c r="G310" s="271"/>
      <c r="H310" s="271"/>
      <c r="I310" s="271"/>
      <c r="J310" s="271"/>
      <c r="K310" s="271"/>
      <c r="L310" s="271"/>
      <c r="M310" s="271"/>
      <c r="N310" s="271"/>
      <c r="O310" s="271"/>
      <c r="P310" s="271"/>
      <c r="Q310" s="271"/>
      <c r="R310" s="271"/>
      <c r="S310" s="271"/>
      <c r="T310" s="271"/>
      <c r="U310" s="271"/>
      <c r="V310" s="271"/>
      <c r="W310" s="271"/>
      <c r="X310" s="271"/>
      <c r="Y310" s="271"/>
      <c r="Z310" s="271"/>
      <c r="AA310" s="271"/>
      <c r="AB310" s="271"/>
      <c r="AC310" s="271"/>
      <c r="AD310" s="271"/>
      <c r="AE310" s="271"/>
      <c r="AF310" s="271"/>
      <c r="AG310" s="271"/>
      <c r="AH310" s="271"/>
      <c r="AI310" s="271"/>
      <c r="AJ310" s="271"/>
      <c r="AK310" s="271"/>
    </row>
    <row r="311" spans="3:37" ht="12.75">
      <c r="C311" s="271"/>
      <c r="D311" s="363"/>
      <c r="E311" s="271"/>
      <c r="F311" s="271"/>
      <c r="G311" s="271"/>
      <c r="H311" s="271"/>
      <c r="I311" s="271"/>
      <c r="J311" s="271"/>
      <c r="K311" s="271"/>
      <c r="L311" s="271"/>
      <c r="M311" s="271"/>
      <c r="N311" s="271"/>
      <c r="O311" s="271"/>
      <c r="P311" s="271"/>
      <c r="Q311" s="271"/>
      <c r="R311" s="271"/>
      <c r="S311" s="271"/>
      <c r="T311" s="271"/>
      <c r="U311" s="271"/>
      <c r="V311" s="271"/>
      <c r="W311" s="271"/>
      <c r="X311" s="271"/>
      <c r="Y311" s="271"/>
      <c r="Z311" s="271"/>
      <c r="AA311" s="271"/>
      <c r="AB311" s="271"/>
      <c r="AC311" s="271"/>
      <c r="AD311" s="271"/>
      <c r="AE311" s="271"/>
      <c r="AF311" s="271"/>
      <c r="AG311" s="271"/>
      <c r="AH311" s="271"/>
      <c r="AI311" s="271"/>
      <c r="AJ311" s="271"/>
      <c r="AK311" s="271"/>
    </row>
    <row r="312" spans="3:37" ht="12.75">
      <c r="C312" s="271"/>
      <c r="D312" s="363"/>
      <c r="E312" s="271"/>
      <c r="F312" s="271"/>
      <c r="G312" s="271"/>
      <c r="H312" s="271"/>
      <c r="I312" s="271"/>
      <c r="J312" s="271"/>
      <c r="K312" s="271"/>
      <c r="L312" s="271"/>
      <c r="M312" s="271"/>
      <c r="N312" s="271"/>
      <c r="O312" s="271"/>
      <c r="P312" s="271"/>
      <c r="Q312" s="271"/>
      <c r="R312" s="271"/>
      <c r="S312" s="271"/>
      <c r="T312" s="271"/>
      <c r="U312" s="271"/>
      <c r="V312" s="271"/>
      <c r="W312" s="271"/>
      <c r="X312" s="271"/>
      <c r="Y312" s="271"/>
      <c r="Z312" s="271"/>
      <c r="AA312" s="271"/>
      <c r="AB312" s="271"/>
      <c r="AC312" s="271"/>
      <c r="AD312" s="271"/>
      <c r="AE312" s="271"/>
      <c r="AF312" s="271"/>
      <c r="AG312" s="271"/>
      <c r="AH312" s="271"/>
      <c r="AI312" s="271"/>
      <c r="AJ312" s="271"/>
      <c r="AK312" s="271"/>
    </row>
    <row r="313" spans="3:37" ht="12.75">
      <c r="C313" s="271"/>
      <c r="D313" s="363"/>
      <c r="E313" s="271"/>
      <c r="F313" s="271"/>
      <c r="G313" s="271"/>
      <c r="H313" s="271"/>
      <c r="I313" s="271"/>
      <c r="J313" s="271"/>
      <c r="K313" s="271"/>
      <c r="L313" s="271"/>
      <c r="M313" s="271"/>
      <c r="N313" s="271"/>
      <c r="O313" s="271"/>
      <c r="P313" s="271"/>
      <c r="Q313" s="271"/>
      <c r="R313" s="271"/>
      <c r="S313" s="271"/>
      <c r="T313" s="271"/>
      <c r="U313" s="271"/>
      <c r="V313" s="271"/>
      <c r="W313" s="271"/>
      <c r="X313" s="271"/>
      <c r="Y313" s="271"/>
      <c r="Z313" s="271"/>
      <c r="AA313" s="271"/>
      <c r="AB313" s="271"/>
      <c r="AC313" s="271"/>
      <c r="AD313" s="271"/>
      <c r="AE313" s="271"/>
      <c r="AF313" s="271"/>
      <c r="AG313" s="271"/>
      <c r="AH313" s="271"/>
      <c r="AI313" s="271"/>
      <c r="AJ313" s="271"/>
      <c r="AK313" s="271"/>
    </row>
    <row r="314" spans="3:37" ht="12.75">
      <c r="C314" s="271"/>
      <c r="D314" s="363"/>
      <c r="E314" s="271"/>
      <c r="F314" s="271"/>
      <c r="G314" s="271"/>
      <c r="H314" s="271"/>
      <c r="I314" s="271"/>
      <c r="J314" s="271"/>
      <c r="K314" s="271"/>
      <c r="L314" s="271"/>
      <c r="M314" s="271"/>
      <c r="N314" s="271"/>
      <c r="O314" s="271"/>
      <c r="P314" s="271"/>
      <c r="Q314" s="271"/>
      <c r="R314" s="271"/>
      <c r="S314" s="271"/>
      <c r="T314" s="271"/>
      <c r="U314" s="271"/>
      <c r="V314" s="271"/>
      <c r="W314" s="271"/>
      <c r="X314" s="271"/>
      <c r="Y314" s="271"/>
      <c r="Z314" s="271"/>
      <c r="AA314" s="271"/>
      <c r="AB314" s="271"/>
      <c r="AC314" s="271"/>
      <c r="AD314" s="271"/>
      <c r="AE314" s="271"/>
      <c r="AF314" s="271"/>
      <c r="AG314" s="271"/>
      <c r="AH314" s="271"/>
      <c r="AI314" s="271"/>
      <c r="AJ314" s="271"/>
      <c r="AK314" s="271"/>
    </row>
    <row r="315" spans="3:37" ht="12.75">
      <c r="C315" s="271"/>
      <c r="D315" s="363"/>
      <c r="E315" s="271"/>
      <c r="F315" s="271"/>
      <c r="G315" s="271"/>
      <c r="H315" s="271"/>
      <c r="I315" s="271"/>
      <c r="J315" s="271"/>
      <c r="K315" s="271"/>
      <c r="L315" s="271"/>
      <c r="M315" s="271"/>
      <c r="N315" s="271"/>
      <c r="O315" s="271"/>
      <c r="P315" s="271"/>
      <c r="Q315" s="271"/>
      <c r="R315" s="271"/>
      <c r="S315" s="271"/>
      <c r="T315" s="271"/>
      <c r="U315" s="271"/>
      <c r="V315" s="271"/>
      <c r="W315" s="271"/>
      <c r="X315" s="271"/>
      <c r="Y315" s="271"/>
      <c r="Z315" s="271"/>
      <c r="AA315" s="271"/>
      <c r="AB315" s="271"/>
      <c r="AC315" s="271"/>
      <c r="AD315" s="271"/>
      <c r="AE315" s="271"/>
      <c r="AF315" s="271"/>
      <c r="AG315" s="271"/>
      <c r="AH315" s="271"/>
      <c r="AI315" s="271"/>
      <c r="AJ315" s="271"/>
      <c r="AK315" s="271"/>
    </row>
    <row r="316" spans="3:37" ht="12.75">
      <c r="C316" s="271"/>
      <c r="D316" s="363"/>
      <c r="E316" s="271"/>
      <c r="F316" s="271"/>
      <c r="G316" s="271"/>
      <c r="H316" s="271"/>
      <c r="I316" s="271"/>
      <c r="J316" s="271"/>
      <c r="K316" s="271"/>
      <c r="L316" s="271"/>
      <c r="M316" s="271"/>
      <c r="N316" s="271"/>
      <c r="O316" s="271"/>
      <c r="P316" s="271"/>
      <c r="Q316" s="271"/>
      <c r="R316" s="271"/>
      <c r="S316" s="271"/>
      <c r="T316" s="271"/>
      <c r="U316" s="271"/>
      <c r="V316" s="271"/>
      <c r="W316" s="271"/>
      <c r="X316" s="271"/>
      <c r="Y316" s="271"/>
      <c r="Z316" s="271"/>
      <c r="AA316" s="271"/>
      <c r="AB316" s="271"/>
      <c r="AC316" s="271"/>
      <c r="AD316" s="271"/>
      <c r="AE316" s="271"/>
      <c r="AF316" s="271"/>
      <c r="AG316" s="271"/>
      <c r="AH316" s="271"/>
      <c r="AI316" s="271"/>
      <c r="AJ316" s="271"/>
      <c r="AK316" s="271"/>
    </row>
    <row r="317" spans="3:37" ht="12.75">
      <c r="C317" s="271"/>
      <c r="D317" s="363"/>
      <c r="E317" s="271"/>
      <c r="F317" s="271"/>
      <c r="G317" s="271"/>
      <c r="H317" s="271"/>
      <c r="I317" s="271"/>
      <c r="J317" s="271"/>
      <c r="K317" s="271"/>
      <c r="L317" s="271"/>
      <c r="M317" s="271"/>
      <c r="N317" s="271"/>
      <c r="O317" s="271"/>
      <c r="P317" s="271"/>
      <c r="Q317" s="271"/>
      <c r="R317" s="271"/>
      <c r="S317" s="271"/>
      <c r="T317" s="271"/>
      <c r="U317" s="271"/>
      <c r="V317" s="271"/>
      <c r="W317" s="271"/>
      <c r="X317" s="271"/>
      <c r="Y317" s="271"/>
      <c r="Z317" s="271"/>
      <c r="AA317" s="271"/>
      <c r="AB317" s="271"/>
      <c r="AC317" s="271"/>
      <c r="AD317" s="271"/>
      <c r="AE317" s="271"/>
      <c r="AF317" s="271"/>
      <c r="AG317" s="271"/>
      <c r="AH317" s="271"/>
      <c r="AI317" s="271"/>
      <c r="AJ317" s="271"/>
      <c r="AK317" s="271"/>
    </row>
    <row r="318" spans="3:37" ht="12.75">
      <c r="C318" s="271"/>
      <c r="D318" s="363"/>
      <c r="E318" s="271"/>
      <c r="F318" s="271"/>
      <c r="G318" s="271"/>
      <c r="H318" s="271"/>
      <c r="I318" s="271"/>
      <c r="J318" s="271"/>
      <c r="K318" s="271"/>
      <c r="L318" s="271"/>
      <c r="M318" s="271"/>
      <c r="N318" s="271"/>
      <c r="O318" s="271"/>
      <c r="P318" s="271"/>
      <c r="Q318" s="271"/>
      <c r="R318" s="271"/>
      <c r="S318" s="271"/>
      <c r="T318" s="271"/>
      <c r="U318" s="271"/>
      <c r="V318" s="271"/>
      <c r="W318" s="271"/>
      <c r="X318" s="271"/>
      <c r="Y318" s="271"/>
      <c r="Z318" s="271"/>
      <c r="AA318" s="271"/>
      <c r="AB318" s="271"/>
      <c r="AC318" s="271"/>
      <c r="AD318" s="271"/>
      <c r="AE318" s="271"/>
      <c r="AF318" s="271"/>
      <c r="AG318" s="271"/>
      <c r="AH318" s="271"/>
      <c r="AI318" s="271"/>
      <c r="AJ318" s="271"/>
      <c r="AK318" s="271"/>
    </row>
    <row r="319" spans="3:37" ht="12.75">
      <c r="C319" s="271"/>
      <c r="D319" s="363"/>
      <c r="E319" s="271"/>
      <c r="F319" s="271"/>
      <c r="G319" s="271"/>
      <c r="H319" s="271"/>
      <c r="I319" s="271"/>
      <c r="J319" s="271"/>
      <c r="K319" s="271"/>
      <c r="L319" s="271"/>
      <c r="M319" s="271"/>
      <c r="N319" s="271"/>
      <c r="O319" s="271"/>
      <c r="P319" s="271"/>
      <c r="Q319" s="271"/>
      <c r="R319" s="271"/>
      <c r="S319" s="271"/>
      <c r="T319" s="271"/>
      <c r="U319" s="271"/>
      <c r="V319" s="271"/>
      <c r="W319" s="271"/>
      <c r="X319" s="271"/>
      <c r="Y319" s="271"/>
      <c r="Z319" s="271"/>
      <c r="AA319" s="271"/>
      <c r="AB319" s="271"/>
      <c r="AC319" s="271"/>
      <c r="AD319" s="271"/>
      <c r="AE319" s="271"/>
      <c r="AF319" s="271"/>
      <c r="AG319" s="271"/>
      <c r="AH319" s="271"/>
      <c r="AI319" s="271"/>
      <c r="AJ319" s="271"/>
      <c r="AK319" s="271"/>
    </row>
    <row r="320" spans="3:37" ht="12.75">
      <c r="C320" s="271"/>
      <c r="D320" s="363"/>
      <c r="E320" s="271"/>
      <c r="F320" s="271"/>
      <c r="G320" s="271"/>
      <c r="H320" s="271"/>
      <c r="I320" s="271"/>
      <c r="J320" s="271"/>
      <c r="K320" s="271"/>
      <c r="L320" s="271"/>
      <c r="M320" s="271"/>
      <c r="N320" s="271"/>
      <c r="O320" s="271"/>
      <c r="P320" s="271"/>
      <c r="Q320" s="271"/>
      <c r="R320" s="271"/>
      <c r="S320" s="271"/>
      <c r="T320" s="271"/>
      <c r="U320" s="271"/>
      <c r="V320" s="271"/>
      <c r="W320" s="271"/>
      <c r="X320" s="271"/>
      <c r="Y320" s="271"/>
      <c r="Z320" s="271"/>
      <c r="AA320" s="271"/>
      <c r="AB320" s="271"/>
      <c r="AC320" s="271"/>
      <c r="AD320" s="271"/>
      <c r="AE320" s="271"/>
      <c r="AF320" s="271"/>
      <c r="AG320" s="271"/>
      <c r="AH320" s="271"/>
      <c r="AI320" s="271"/>
      <c r="AJ320" s="271"/>
      <c r="AK320" s="271"/>
    </row>
    <row r="321" spans="3:37" ht="12.75">
      <c r="C321" s="271"/>
      <c r="D321" s="363"/>
      <c r="E321" s="271"/>
      <c r="F321" s="271"/>
      <c r="G321" s="271"/>
      <c r="H321" s="271"/>
      <c r="I321" s="271"/>
      <c r="J321" s="271"/>
      <c r="K321" s="271"/>
      <c r="L321" s="271"/>
      <c r="M321" s="271"/>
      <c r="N321" s="271"/>
      <c r="O321" s="271"/>
      <c r="P321" s="271"/>
      <c r="Q321" s="271"/>
      <c r="R321" s="271"/>
      <c r="S321" s="271"/>
      <c r="T321" s="271"/>
      <c r="U321" s="271"/>
      <c r="V321" s="271"/>
      <c r="W321" s="271"/>
      <c r="X321" s="271"/>
      <c r="Y321" s="271"/>
      <c r="Z321" s="271"/>
      <c r="AA321" s="271"/>
      <c r="AB321" s="271"/>
      <c r="AC321" s="271"/>
      <c r="AD321" s="271"/>
      <c r="AE321" s="271"/>
      <c r="AF321" s="271"/>
      <c r="AG321" s="271"/>
      <c r="AH321" s="271"/>
      <c r="AI321" s="271"/>
      <c r="AJ321" s="271"/>
      <c r="AK321" s="271"/>
    </row>
    <row r="322" spans="3:37" ht="12.75">
      <c r="C322" s="271"/>
      <c r="D322" s="363"/>
      <c r="E322" s="271"/>
      <c r="F322" s="271"/>
      <c r="G322" s="271"/>
      <c r="H322" s="271"/>
      <c r="I322" s="271"/>
      <c r="J322" s="271"/>
      <c r="K322" s="271"/>
      <c r="L322" s="271"/>
      <c r="M322" s="271"/>
      <c r="N322" s="271"/>
      <c r="O322" s="271"/>
      <c r="P322" s="271"/>
      <c r="Q322" s="271"/>
      <c r="R322" s="271"/>
      <c r="S322" s="271"/>
      <c r="T322" s="271"/>
      <c r="U322" s="271"/>
      <c r="V322" s="271"/>
      <c r="W322" s="271"/>
      <c r="X322" s="271"/>
      <c r="Y322" s="271"/>
      <c r="Z322" s="271"/>
      <c r="AA322" s="271"/>
      <c r="AB322" s="271"/>
      <c r="AC322" s="271"/>
      <c r="AD322" s="271"/>
      <c r="AE322" s="271"/>
      <c r="AF322" s="271"/>
      <c r="AG322" s="271"/>
      <c r="AH322" s="271"/>
      <c r="AI322" s="271"/>
      <c r="AJ322" s="271"/>
      <c r="AK322" s="271"/>
    </row>
    <row r="323" spans="3:37" ht="12.75">
      <c r="C323" s="271"/>
      <c r="D323" s="363"/>
      <c r="E323" s="271"/>
      <c r="F323" s="271"/>
      <c r="G323" s="271"/>
      <c r="H323" s="271"/>
      <c r="I323" s="271"/>
      <c r="J323" s="271"/>
      <c r="K323" s="271"/>
      <c r="L323" s="271"/>
      <c r="M323" s="271"/>
      <c r="N323" s="271"/>
      <c r="O323" s="271"/>
      <c r="P323" s="271"/>
      <c r="Q323" s="271"/>
      <c r="R323" s="271"/>
      <c r="S323" s="271"/>
      <c r="T323" s="271"/>
      <c r="U323" s="271"/>
      <c r="V323" s="271"/>
      <c r="W323" s="271"/>
      <c r="X323" s="271"/>
      <c r="Y323" s="271"/>
      <c r="Z323" s="271"/>
      <c r="AA323" s="271"/>
      <c r="AB323" s="271"/>
      <c r="AC323" s="271"/>
      <c r="AD323" s="271"/>
      <c r="AE323" s="271"/>
      <c r="AF323" s="271"/>
      <c r="AG323" s="271"/>
      <c r="AH323" s="271"/>
      <c r="AI323" s="271"/>
      <c r="AJ323" s="271"/>
      <c r="AK323" s="271"/>
    </row>
    <row r="324" spans="3:37" ht="12.75">
      <c r="C324" s="271"/>
      <c r="D324" s="363"/>
      <c r="E324" s="271"/>
      <c r="F324" s="271"/>
      <c r="G324" s="271"/>
      <c r="H324" s="271"/>
      <c r="I324" s="271"/>
      <c r="J324" s="271"/>
      <c r="K324" s="271"/>
      <c r="L324" s="271"/>
      <c r="M324" s="271"/>
      <c r="N324" s="271"/>
      <c r="O324" s="271"/>
      <c r="P324" s="271"/>
      <c r="Q324" s="271"/>
      <c r="R324" s="271"/>
      <c r="S324" s="271"/>
      <c r="T324" s="271"/>
      <c r="U324" s="271"/>
      <c r="V324" s="271"/>
      <c r="W324" s="271"/>
      <c r="X324" s="271"/>
      <c r="Y324" s="271"/>
      <c r="Z324" s="271"/>
      <c r="AA324" s="271"/>
      <c r="AB324" s="271"/>
      <c r="AC324" s="271"/>
      <c r="AD324" s="271"/>
      <c r="AE324" s="271"/>
      <c r="AF324" s="271"/>
      <c r="AG324" s="271"/>
      <c r="AH324" s="271"/>
      <c r="AI324" s="271"/>
      <c r="AJ324" s="271"/>
      <c r="AK324" s="271"/>
    </row>
    <row r="325" spans="3:37" ht="12.75">
      <c r="C325" s="271"/>
      <c r="D325" s="363"/>
      <c r="E325" s="271"/>
      <c r="F325" s="271"/>
      <c r="G325" s="271"/>
      <c r="H325" s="271"/>
      <c r="I325" s="271"/>
      <c r="J325" s="271"/>
      <c r="K325" s="271"/>
      <c r="L325" s="271"/>
      <c r="M325" s="271"/>
      <c r="N325" s="271"/>
      <c r="O325" s="271"/>
      <c r="P325" s="271"/>
      <c r="Q325" s="271"/>
      <c r="R325" s="271"/>
      <c r="S325" s="271"/>
      <c r="T325" s="271"/>
      <c r="U325" s="271"/>
      <c r="V325" s="271"/>
      <c r="W325" s="271"/>
      <c r="X325" s="271"/>
      <c r="Y325" s="271"/>
      <c r="Z325" s="271"/>
      <c r="AA325" s="271"/>
      <c r="AB325" s="271"/>
      <c r="AC325" s="271"/>
      <c r="AD325" s="271"/>
      <c r="AE325" s="271"/>
      <c r="AF325" s="271"/>
      <c r="AG325" s="271"/>
      <c r="AH325" s="271"/>
      <c r="AI325" s="271"/>
      <c r="AJ325" s="271"/>
      <c r="AK325" s="271"/>
    </row>
    <row r="326" spans="3:37" ht="12.75">
      <c r="C326" s="271"/>
      <c r="D326" s="363"/>
      <c r="E326" s="271"/>
      <c r="F326" s="271"/>
      <c r="G326" s="271"/>
      <c r="H326" s="271"/>
      <c r="I326" s="271"/>
      <c r="J326" s="271"/>
      <c r="K326" s="271"/>
      <c r="L326" s="271"/>
      <c r="M326" s="271"/>
      <c r="N326" s="271"/>
      <c r="O326" s="271"/>
      <c r="P326" s="271"/>
      <c r="Q326" s="271"/>
      <c r="R326" s="271"/>
      <c r="S326" s="271"/>
      <c r="T326" s="271"/>
      <c r="U326" s="271"/>
      <c r="V326" s="271"/>
      <c r="W326" s="271"/>
      <c r="X326" s="271"/>
      <c r="Y326" s="271"/>
      <c r="Z326" s="271"/>
      <c r="AA326" s="271"/>
      <c r="AB326" s="271"/>
      <c r="AC326" s="271"/>
      <c r="AD326" s="271"/>
      <c r="AE326" s="271"/>
      <c r="AF326" s="271"/>
      <c r="AG326" s="271"/>
      <c r="AH326" s="271"/>
      <c r="AI326" s="271"/>
      <c r="AJ326" s="271"/>
      <c r="AK326" s="271"/>
    </row>
    <row r="327" spans="3:37" ht="12.75">
      <c r="C327" s="271"/>
      <c r="D327" s="363"/>
      <c r="E327" s="271"/>
      <c r="F327" s="271"/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  <c r="R327" s="271"/>
      <c r="S327" s="271"/>
      <c r="T327" s="271"/>
      <c r="U327" s="271"/>
      <c r="V327" s="271"/>
      <c r="W327" s="271"/>
      <c r="X327" s="271"/>
      <c r="Y327" s="271"/>
      <c r="Z327" s="271"/>
      <c r="AA327" s="271"/>
      <c r="AB327" s="271"/>
      <c r="AC327" s="271"/>
      <c r="AD327" s="271"/>
      <c r="AE327" s="271"/>
      <c r="AF327" s="271"/>
      <c r="AG327" s="271"/>
      <c r="AH327" s="271"/>
      <c r="AI327" s="271"/>
      <c r="AJ327" s="271"/>
      <c r="AK327" s="271"/>
    </row>
    <row r="328" spans="3:37" ht="12.75">
      <c r="C328" s="271"/>
      <c r="D328" s="363"/>
      <c r="E328" s="271"/>
      <c r="F328" s="271"/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271"/>
      <c r="T328" s="271"/>
      <c r="U328" s="271"/>
      <c r="V328" s="271"/>
      <c r="W328" s="271"/>
      <c r="X328" s="271"/>
      <c r="Y328" s="271"/>
      <c r="Z328" s="271"/>
      <c r="AA328" s="271"/>
      <c r="AB328" s="271"/>
      <c r="AC328" s="271"/>
      <c r="AD328" s="271"/>
      <c r="AE328" s="271"/>
      <c r="AF328" s="271"/>
      <c r="AG328" s="271"/>
      <c r="AH328" s="271"/>
      <c r="AI328" s="271"/>
      <c r="AJ328" s="271"/>
      <c r="AK328" s="271"/>
    </row>
    <row r="329" spans="3:37" ht="12.75">
      <c r="C329" s="271"/>
      <c r="D329" s="363"/>
      <c r="E329" s="271"/>
      <c r="F329" s="271"/>
      <c r="G329" s="271"/>
      <c r="H329" s="271"/>
      <c r="I329" s="271"/>
      <c r="J329" s="271"/>
      <c r="K329" s="271"/>
      <c r="L329" s="271"/>
      <c r="M329" s="271"/>
      <c r="N329" s="271"/>
      <c r="O329" s="271"/>
      <c r="P329" s="271"/>
      <c r="Q329" s="271"/>
      <c r="R329" s="271"/>
      <c r="S329" s="271"/>
      <c r="T329" s="271"/>
      <c r="U329" s="271"/>
      <c r="V329" s="271"/>
      <c r="W329" s="271"/>
      <c r="X329" s="271"/>
      <c r="Y329" s="271"/>
      <c r="Z329" s="271"/>
      <c r="AA329" s="271"/>
      <c r="AB329" s="271"/>
      <c r="AC329" s="271"/>
      <c r="AD329" s="271"/>
      <c r="AE329" s="271"/>
      <c r="AF329" s="271"/>
      <c r="AG329" s="271"/>
      <c r="AH329" s="271"/>
      <c r="AI329" s="271"/>
      <c r="AJ329" s="271"/>
      <c r="AK329" s="271"/>
    </row>
    <row r="330" spans="3:37" ht="12.75">
      <c r="C330" s="271"/>
      <c r="D330" s="363"/>
      <c r="E330" s="271"/>
      <c r="F330" s="271"/>
      <c r="G330" s="271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271"/>
      <c r="T330" s="271"/>
      <c r="U330" s="271"/>
      <c r="V330" s="271"/>
      <c r="W330" s="271"/>
      <c r="X330" s="271"/>
      <c r="Y330" s="271"/>
      <c r="Z330" s="271"/>
      <c r="AA330" s="271"/>
      <c r="AB330" s="271"/>
      <c r="AC330" s="271"/>
      <c r="AD330" s="271"/>
      <c r="AE330" s="271"/>
      <c r="AF330" s="271"/>
      <c r="AG330" s="271"/>
      <c r="AH330" s="271"/>
      <c r="AI330" s="271"/>
      <c r="AJ330" s="271"/>
      <c r="AK330" s="271"/>
    </row>
    <row r="331" spans="3:37" ht="12.75">
      <c r="C331" s="271"/>
      <c r="D331" s="363"/>
      <c r="E331" s="271"/>
      <c r="F331" s="271"/>
      <c r="G331" s="271"/>
      <c r="H331" s="271"/>
      <c r="I331" s="271"/>
      <c r="J331" s="271"/>
      <c r="K331" s="271"/>
      <c r="L331" s="271"/>
      <c r="M331" s="271"/>
      <c r="N331" s="271"/>
      <c r="O331" s="271"/>
      <c r="P331" s="271"/>
      <c r="Q331" s="271"/>
      <c r="R331" s="271"/>
      <c r="S331" s="271"/>
      <c r="T331" s="271"/>
      <c r="U331" s="271"/>
      <c r="V331" s="271"/>
      <c r="W331" s="271"/>
      <c r="X331" s="271"/>
      <c r="Y331" s="271"/>
      <c r="Z331" s="271"/>
      <c r="AA331" s="271"/>
      <c r="AB331" s="271"/>
      <c r="AC331" s="271"/>
      <c r="AD331" s="271"/>
      <c r="AE331" s="271"/>
      <c r="AF331" s="271"/>
      <c r="AG331" s="271"/>
      <c r="AH331" s="271"/>
      <c r="AI331" s="271"/>
      <c r="AJ331" s="271"/>
      <c r="AK331" s="271"/>
    </row>
    <row r="332" spans="3:37" ht="12.75">
      <c r="C332" s="271"/>
      <c r="D332" s="363"/>
      <c r="E332" s="271"/>
      <c r="F332" s="271"/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1"/>
      <c r="R332" s="271"/>
      <c r="S332" s="271"/>
      <c r="T332" s="271"/>
      <c r="U332" s="271"/>
      <c r="V332" s="271"/>
      <c r="W332" s="271"/>
      <c r="X332" s="271"/>
      <c r="Y332" s="271"/>
      <c r="Z332" s="271"/>
      <c r="AA332" s="271"/>
      <c r="AB332" s="271"/>
      <c r="AC332" s="271"/>
      <c r="AD332" s="271"/>
      <c r="AE332" s="271"/>
      <c r="AF332" s="271"/>
      <c r="AG332" s="271"/>
      <c r="AH332" s="271"/>
      <c r="AI332" s="271"/>
      <c r="AJ332" s="271"/>
      <c r="AK332" s="271"/>
    </row>
    <row r="333" spans="3:37" ht="12.75">
      <c r="C333" s="271"/>
      <c r="D333" s="363"/>
      <c r="E333" s="271"/>
      <c r="F333" s="271"/>
      <c r="G333" s="271"/>
      <c r="H333" s="271"/>
      <c r="I333" s="271"/>
      <c r="J333" s="271"/>
      <c r="K333" s="271"/>
      <c r="L333" s="271"/>
      <c r="M333" s="271"/>
      <c r="N333" s="271"/>
      <c r="O333" s="271"/>
      <c r="P333" s="271"/>
      <c r="Q333" s="271"/>
      <c r="R333" s="271"/>
      <c r="S333" s="271"/>
      <c r="T333" s="271"/>
      <c r="U333" s="271"/>
      <c r="V333" s="271"/>
      <c r="W333" s="271"/>
      <c r="X333" s="271"/>
      <c r="Y333" s="271"/>
      <c r="Z333" s="271"/>
      <c r="AA333" s="271"/>
      <c r="AB333" s="271"/>
      <c r="AC333" s="271"/>
      <c r="AD333" s="271"/>
      <c r="AE333" s="271"/>
      <c r="AF333" s="271"/>
      <c r="AG333" s="271"/>
      <c r="AH333" s="271"/>
      <c r="AI333" s="271"/>
      <c r="AJ333" s="271"/>
      <c r="AK333" s="271"/>
    </row>
    <row r="334" spans="3:37" ht="12.75">
      <c r="C334" s="271"/>
      <c r="D334" s="363"/>
      <c r="E334" s="271"/>
      <c r="F334" s="271"/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271"/>
      <c r="T334" s="271"/>
      <c r="U334" s="271"/>
      <c r="V334" s="271"/>
      <c r="W334" s="271"/>
      <c r="X334" s="271"/>
      <c r="Y334" s="271"/>
      <c r="Z334" s="271"/>
      <c r="AA334" s="271"/>
      <c r="AB334" s="271"/>
      <c r="AC334" s="271"/>
      <c r="AD334" s="271"/>
      <c r="AE334" s="271"/>
      <c r="AF334" s="271"/>
      <c r="AG334" s="271"/>
      <c r="AH334" s="271"/>
      <c r="AI334" s="271"/>
      <c r="AJ334" s="271"/>
      <c r="AK334" s="271"/>
    </row>
    <row r="335" spans="3:37" ht="12.75">
      <c r="C335" s="271"/>
      <c r="D335" s="363"/>
      <c r="E335" s="271"/>
      <c r="F335" s="271"/>
      <c r="G335" s="271"/>
      <c r="H335" s="271"/>
      <c r="I335" s="271"/>
      <c r="J335" s="271"/>
      <c r="K335" s="271"/>
      <c r="L335" s="271"/>
      <c r="M335" s="271"/>
      <c r="N335" s="271"/>
      <c r="O335" s="271"/>
      <c r="P335" s="271"/>
      <c r="Q335" s="271"/>
      <c r="R335" s="271"/>
      <c r="S335" s="271"/>
      <c r="T335" s="271"/>
      <c r="U335" s="271"/>
      <c r="V335" s="271"/>
      <c r="W335" s="271"/>
      <c r="X335" s="271"/>
      <c r="Y335" s="271"/>
      <c r="Z335" s="271"/>
      <c r="AA335" s="271"/>
      <c r="AB335" s="271"/>
      <c r="AC335" s="271"/>
      <c r="AD335" s="271"/>
      <c r="AE335" s="271"/>
      <c r="AF335" s="271"/>
      <c r="AG335" s="271"/>
      <c r="AH335" s="271"/>
      <c r="AI335" s="271"/>
      <c r="AJ335" s="271"/>
      <c r="AK335" s="271"/>
    </row>
    <row r="336" spans="3:37" ht="12.75">
      <c r="C336" s="271"/>
      <c r="D336" s="363"/>
      <c r="E336" s="271"/>
      <c r="F336" s="271"/>
      <c r="G336" s="271"/>
      <c r="H336" s="271"/>
      <c r="I336" s="271"/>
      <c r="J336" s="271"/>
      <c r="K336" s="271"/>
      <c r="L336" s="271"/>
      <c r="M336" s="271"/>
      <c r="N336" s="271"/>
      <c r="O336" s="271"/>
      <c r="P336" s="271"/>
      <c r="Q336" s="271"/>
      <c r="R336" s="271"/>
      <c r="S336" s="271"/>
      <c r="T336" s="271"/>
      <c r="U336" s="271"/>
      <c r="V336" s="271"/>
      <c r="W336" s="271"/>
      <c r="X336" s="271"/>
      <c r="Y336" s="271"/>
      <c r="Z336" s="271"/>
      <c r="AA336" s="271"/>
      <c r="AB336" s="271"/>
      <c r="AC336" s="271"/>
      <c r="AD336" s="271"/>
      <c r="AE336" s="271"/>
      <c r="AF336" s="271"/>
      <c r="AG336" s="271"/>
      <c r="AH336" s="271"/>
      <c r="AI336" s="271"/>
      <c r="AJ336" s="271"/>
      <c r="AK336" s="271"/>
    </row>
    <row r="337" spans="3:37" ht="12.75">
      <c r="C337" s="271"/>
      <c r="D337" s="363"/>
      <c r="E337" s="271"/>
      <c r="F337" s="271"/>
      <c r="G337" s="271"/>
      <c r="H337" s="271"/>
      <c r="I337" s="271"/>
      <c r="J337" s="271"/>
      <c r="K337" s="271"/>
      <c r="L337" s="271"/>
      <c r="M337" s="271"/>
      <c r="N337" s="271"/>
      <c r="O337" s="271"/>
      <c r="P337" s="271"/>
      <c r="Q337" s="271"/>
      <c r="R337" s="271"/>
      <c r="S337" s="271"/>
      <c r="T337" s="271"/>
      <c r="U337" s="271"/>
      <c r="V337" s="271"/>
      <c r="W337" s="271"/>
      <c r="X337" s="271"/>
      <c r="Y337" s="271"/>
      <c r="Z337" s="271"/>
      <c r="AA337" s="271"/>
      <c r="AB337" s="271"/>
      <c r="AC337" s="271"/>
      <c r="AD337" s="271"/>
      <c r="AE337" s="271"/>
      <c r="AF337" s="271"/>
      <c r="AG337" s="271"/>
      <c r="AH337" s="271"/>
      <c r="AI337" s="271"/>
      <c r="AJ337" s="271"/>
      <c r="AK337" s="271"/>
    </row>
    <row r="338" spans="3:37" ht="12.75">
      <c r="C338" s="271"/>
      <c r="D338" s="363"/>
      <c r="E338" s="271"/>
      <c r="F338" s="271"/>
      <c r="G338" s="271"/>
      <c r="H338" s="271"/>
      <c r="I338" s="271"/>
      <c r="J338" s="271"/>
      <c r="K338" s="271"/>
      <c r="L338" s="271"/>
      <c r="M338" s="271"/>
      <c r="N338" s="271"/>
      <c r="O338" s="271"/>
      <c r="P338" s="271"/>
      <c r="Q338" s="271"/>
      <c r="R338" s="271"/>
      <c r="S338" s="271"/>
      <c r="T338" s="271"/>
      <c r="U338" s="271"/>
      <c r="V338" s="271"/>
      <c r="W338" s="271"/>
      <c r="X338" s="271"/>
      <c r="Y338" s="271"/>
      <c r="Z338" s="271"/>
      <c r="AA338" s="271"/>
      <c r="AB338" s="271"/>
      <c r="AC338" s="271"/>
      <c r="AD338" s="271"/>
      <c r="AE338" s="271"/>
      <c r="AF338" s="271"/>
      <c r="AG338" s="271"/>
      <c r="AH338" s="271"/>
      <c r="AI338" s="271"/>
      <c r="AJ338" s="271"/>
      <c r="AK338" s="271"/>
    </row>
    <row r="339" spans="3:37" ht="12.75">
      <c r="C339" s="271"/>
      <c r="D339" s="363"/>
      <c r="E339" s="271"/>
      <c r="F339" s="271"/>
      <c r="G339" s="271"/>
      <c r="H339" s="271"/>
      <c r="I339" s="271"/>
      <c r="J339" s="271"/>
      <c r="K339" s="271"/>
      <c r="L339" s="271"/>
      <c r="M339" s="271"/>
      <c r="N339" s="271"/>
      <c r="O339" s="271"/>
      <c r="P339" s="271"/>
      <c r="Q339" s="271"/>
      <c r="R339" s="271"/>
      <c r="S339" s="271"/>
      <c r="T339" s="271"/>
      <c r="U339" s="271"/>
      <c r="V339" s="271"/>
      <c r="W339" s="271"/>
      <c r="X339" s="271"/>
      <c r="Y339" s="271"/>
      <c r="Z339" s="271"/>
      <c r="AA339" s="271"/>
      <c r="AB339" s="271"/>
      <c r="AC339" s="271"/>
      <c r="AD339" s="271"/>
      <c r="AE339" s="271"/>
      <c r="AF339" s="271"/>
      <c r="AG339" s="271"/>
      <c r="AH339" s="271"/>
      <c r="AI339" s="271"/>
      <c r="AJ339" s="271"/>
      <c r="AK339" s="271"/>
    </row>
    <row r="340" spans="3:37" ht="12.75">
      <c r="C340" s="271"/>
      <c r="D340" s="363"/>
      <c r="E340" s="271"/>
      <c r="F340" s="271"/>
      <c r="G340" s="271"/>
      <c r="H340" s="271"/>
      <c r="I340" s="271"/>
      <c r="J340" s="271"/>
      <c r="K340" s="271"/>
      <c r="L340" s="271"/>
      <c r="M340" s="271"/>
      <c r="N340" s="271"/>
      <c r="O340" s="271"/>
      <c r="P340" s="271"/>
      <c r="Q340" s="271"/>
      <c r="R340" s="271"/>
      <c r="S340" s="271"/>
      <c r="T340" s="271"/>
      <c r="U340" s="271"/>
      <c r="V340" s="271"/>
      <c r="W340" s="271"/>
      <c r="X340" s="271"/>
      <c r="Y340" s="271"/>
      <c r="Z340" s="271"/>
      <c r="AA340" s="271"/>
      <c r="AB340" s="271"/>
      <c r="AC340" s="271"/>
      <c r="AD340" s="271"/>
      <c r="AE340" s="271"/>
      <c r="AF340" s="271"/>
      <c r="AG340" s="271"/>
      <c r="AH340" s="271"/>
      <c r="AI340" s="271"/>
      <c r="AJ340" s="271"/>
      <c r="AK340" s="271"/>
    </row>
    <row r="341" spans="3:37" ht="12.75">
      <c r="C341" s="271"/>
      <c r="D341" s="363"/>
      <c r="E341" s="271"/>
      <c r="F341" s="271"/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271"/>
      <c r="T341" s="271"/>
      <c r="U341" s="271"/>
      <c r="V341" s="271"/>
      <c r="W341" s="271"/>
      <c r="X341" s="271"/>
      <c r="Y341" s="271"/>
      <c r="Z341" s="271"/>
      <c r="AA341" s="271"/>
      <c r="AB341" s="271"/>
      <c r="AC341" s="271"/>
      <c r="AD341" s="271"/>
      <c r="AE341" s="271"/>
      <c r="AF341" s="271"/>
      <c r="AG341" s="271"/>
      <c r="AH341" s="271"/>
      <c r="AI341" s="271"/>
      <c r="AJ341" s="271"/>
      <c r="AK341" s="271"/>
    </row>
    <row r="342" spans="3:37" ht="12.75">
      <c r="C342" s="271"/>
      <c r="D342" s="363"/>
      <c r="E342" s="271"/>
      <c r="F342" s="271"/>
      <c r="G342" s="271"/>
      <c r="H342" s="271"/>
      <c r="I342" s="271"/>
      <c r="J342" s="271"/>
      <c r="K342" s="271"/>
      <c r="L342" s="271"/>
      <c r="M342" s="271"/>
      <c r="N342" s="271"/>
      <c r="O342" s="271"/>
      <c r="P342" s="271"/>
      <c r="Q342" s="271"/>
      <c r="R342" s="271"/>
      <c r="S342" s="271"/>
      <c r="T342" s="271"/>
      <c r="U342" s="271"/>
      <c r="V342" s="271"/>
      <c r="W342" s="271"/>
      <c r="X342" s="271"/>
      <c r="Y342" s="271"/>
      <c r="Z342" s="271"/>
      <c r="AA342" s="271"/>
      <c r="AB342" s="271"/>
      <c r="AC342" s="271"/>
      <c r="AD342" s="271"/>
      <c r="AE342" s="271"/>
      <c r="AF342" s="271"/>
      <c r="AG342" s="271"/>
      <c r="AH342" s="271"/>
      <c r="AI342" s="271"/>
      <c r="AJ342" s="271"/>
      <c r="AK342" s="271"/>
    </row>
    <row r="343" spans="3:37" ht="12.75">
      <c r="C343" s="271"/>
      <c r="D343" s="363"/>
      <c r="E343" s="271"/>
      <c r="F343" s="271"/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271"/>
      <c r="T343" s="271"/>
      <c r="U343" s="271"/>
      <c r="V343" s="271"/>
      <c r="W343" s="271"/>
      <c r="X343" s="271"/>
      <c r="Y343" s="271"/>
      <c r="Z343" s="271"/>
      <c r="AA343" s="271"/>
      <c r="AB343" s="271"/>
      <c r="AC343" s="271"/>
      <c r="AD343" s="271"/>
      <c r="AE343" s="271"/>
      <c r="AF343" s="271"/>
      <c r="AG343" s="271"/>
      <c r="AH343" s="271"/>
      <c r="AI343" s="271"/>
      <c r="AJ343" s="271"/>
      <c r="AK343" s="271"/>
    </row>
    <row r="344" spans="3:37" ht="12.75">
      <c r="C344" s="271"/>
      <c r="D344" s="363"/>
      <c r="E344" s="271"/>
      <c r="F344" s="271"/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  <c r="X344" s="271"/>
      <c r="Y344" s="271"/>
      <c r="Z344" s="271"/>
      <c r="AA344" s="271"/>
      <c r="AB344" s="271"/>
      <c r="AC344" s="271"/>
      <c r="AD344" s="271"/>
      <c r="AE344" s="271"/>
      <c r="AF344" s="271"/>
      <c r="AG344" s="271"/>
      <c r="AH344" s="271"/>
      <c r="AI344" s="271"/>
      <c r="AJ344" s="271"/>
      <c r="AK344" s="271"/>
    </row>
    <row r="345" spans="3:37" ht="12.75">
      <c r="C345" s="271"/>
      <c r="D345" s="363"/>
      <c r="E345" s="271"/>
      <c r="F345" s="271"/>
      <c r="G345" s="271"/>
      <c r="H345" s="271"/>
      <c r="I345" s="271"/>
      <c r="J345" s="271"/>
      <c r="K345" s="271"/>
      <c r="L345" s="271"/>
      <c r="M345" s="271"/>
      <c r="N345" s="271"/>
      <c r="O345" s="271"/>
      <c r="P345" s="271"/>
      <c r="Q345" s="271"/>
      <c r="R345" s="271"/>
      <c r="S345" s="271"/>
      <c r="T345" s="271"/>
      <c r="U345" s="271"/>
      <c r="V345" s="271"/>
      <c r="W345" s="271"/>
      <c r="X345" s="271"/>
      <c r="Y345" s="271"/>
      <c r="Z345" s="271"/>
      <c r="AA345" s="271"/>
      <c r="AB345" s="271"/>
      <c r="AC345" s="271"/>
      <c r="AD345" s="271"/>
      <c r="AE345" s="271"/>
      <c r="AF345" s="271"/>
      <c r="AG345" s="271"/>
      <c r="AH345" s="271"/>
      <c r="AI345" s="271"/>
      <c r="AJ345" s="271"/>
      <c r="AK345" s="271"/>
    </row>
    <row r="346" spans="3:37" ht="12.75">
      <c r="C346" s="271"/>
      <c r="D346" s="363"/>
      <c r="E346" s="271"/>
      <c r="F346" s="271"/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271"/>
      <c r="T346" s="271"/>
      <c r="U346" s="271"/>
      <c r="V346" s="271"/>
      <c r="W346" s="271"/>
      <c r="X346" s="271"/>
      <c r="Y346" s="271"/>
      <c r="Z346" s="271"/>
      <c r="AA346" s="271"/>
      <c r="AB346" s="271"/>
      <c r="AC346" s="271"/>
      <c r="AD346" s="271"/>
      <c r="AE346" s="271"/>
      <c r="AF346" s="271"/>
      <c r="AG346" s="271"/>
      <c r="AH346" s="271"/>
      <c r="AI346" s="271"/>
      <c r="AJ346" s="271"/>
      <c r="AK346" s="271"/>
    </row>
    <row r="347" spans="3:37" ht="12.75">
      <c r="C347" s="271"/>
      <c r="D347" s="363"/>
      <c r="E347" s="271"/>
      <c r="F347" s="271"/>
      <c r="G347" s="271"/>
      <c r="H347" s="271"/>
      <c r="I347" s="271"/>
      <c r="J347" s="271"/>
      <c r="K347" s="271"/>
      <c r="L347" s="271"/>
      <c r="M347" s="271"/>
      <c r="N347" s="271"/>
      <c r="O347" s="271"/>
      <c r="P347" s="271"/>
      <c r="Q347" s="271"/>
      <c r="R347" s="271"/>
      <c r="S347" s="271"/>
      <c r="T347" s="271"/>
      <c r="U347" s="271"/>
      <c r="V347" s="271"/>
      <c r="W347" s="271"/>
      <c r="X347" s="271"/>
      <c r="Y347" s="271"/>
      <c r="Z347" s="271"/>
      <c r="AA347" s="271"/>
      <c r="AB347" s="271"/>
      <c r="AC347" s="271"/>
      <c r="AD347" s="271"/>
      <c r="AE347" s="271"/>
      <c r="AF347" s="271"/>
      <c r="AG347" s="271"/>
      <c r="AH347" s="271"/>
      <c r="AI347" s="271"/>
      <c r="AJ347" s="271"/>
      <c r="AK347" s="271"/>
    </row>
    <row r="348" spans="3:37" ht="12.75">
      <c r="C348" s="271"/>
      <c r="D348" s="363"/>
      <c r="E348" s="271"/>
      <c r="F348" s="271"/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271"/>
      <c r="T348" s="271"/>
      <c r="U348" s="271"/>
      <c r="V348" s="271"/>
      <c r="W348" s="271"/>
      <c r="X348" s="271"/>
      <c r="Y348" s="271"/>
      <c r="Z348" s="271"/>
      <c r="AA348" s="271"/>
      <c r="AB348" s="271"/>
      <c r="AC348" s="271"/>
      <c r="AD348" s="271"/>
      <c r="AE348" s="271"/>
      <c r="AF348" s="271"/>
      <c r="AG348" s="271"/>
      <c r="AH348" s="271"/>
      <c r="AI348" s="271"/>
      <c r="AJ348" s="271"/>
      <c r="AK348" s="271"/>
    </row>
    <row r="349" spans="3:37" ht="12.75">
      <c r="C349" s="271"/>
      <c r="D349" s="363"/>
      <c r="E349" s="271"/>
      <c r="F349" s="271"/>
      <c r="G349" s="271"/>
      <c r="H349" s="271"/>
      <c r="I349" s="271"/>
      <c r="J349" s="271"/>
      <c r="K349" s="271"/>
      <c r="L349" s="271"/>
      <c r="M349" s="271"/>
      <c r="N349" s="271"/>
      <c r="O349" s="271"/>
      <c r="P349" s="271"/>
      <c r="Q349" s="271"/>
      <c r="R349" s="271"/>
      <c r="S349" s="271"/>
      <c r="T349" s="271"/>
      <c r="U349" s="271"/>
      <c r="V349" s="271"/>
      <c r="W349" s="271"/>
      <c r="X349" s="271"/>
      <c r="Y349" s="271"/>
      <c r="Z349" s="271"/>
      <c r="AA349" s="271"/>
      <c r="AB349" s="271"/>
      <c r="AC349" s="271"/>
      <c r="AD349" s="271"/>
      <c r="AE349" s="271"/>
      <c r="AF349" s="271"/>
      <c r="AG349" s="271"/>
      <c r="AH349" s="271"/>
      <c r="AI349" s="271"/>
      <c r="AJ349" s="271"/>
      <c r="AK349" s="271"/>
    </row>
    <row r="350" spans="3:37" ht="12.75">
      <c r="C350" s="271"/>
      <c r="D350" s="363"/>
      <c r="E350" s="271"/>
      <c r="F350" s="271"/>
      <c r="G350" s="271"/>
      <c r="H350" s="271"/>
      <c r="I350" s="271"/>
      <c r="J350" s="271"/>
      <c r="K350" s="271"/>
      <c r="L350" s="271"/>
      <c r="M350" s="271"/>
      <c r="N350" s="271"/>
      <c r="O350" s="271"/>
      <c r="P350" s="271"/>
      <c r="Q350" s="271"/>
      <c r="R350" s="271"/>
      <c r="S350" s="271"/>
      <c r="T350" s="271"/>
      <c r="U350" s="271"/>
      <c r="V350" s="271"/>
      <c r="W350" s="271"/>
      <c r="X350" s="271"/>
      <c r="Y350" s="271"/>
      <c r="Z350" s="271"/>
      <c r="AA350" s="271"/>
      <c r="AB350" s="271"/>
      <c r="AC350" s="271"/>
      <c r="AD350" s="271"/>
      <c r="AE350" s="271"/>
      <c r="AF350" s="271"/>
      <c r="AG350" s="271"/>
      <c r="AH350" s="271"/>
      <c r="AI350" s="271"/>
      <c r="AJ350" s="271"/>
      <c r="AK350" s="271"/>
    </row>
    <row r="351" spans="3:37" ht="12.75">
      <c r="C351" s="271"/>
      <c r="D351" s="363"/>
      <c r="E351" s="271"/>
      <c r="F351" s="271"/>
      <c r="G351" s="271"/>
      <c r="H351" s="271"/>
      <c r="I351" s="271"/>
      <c r="J351" s="271"/>
      <c r="K351" s="271"/>
      <c r="L351" s="271"/>
      <c r="M351" s="271"/>
      <c r="N351" s="271"/>
      <c r="O351" s="271"/>
      <c r="P351" s="271"/>
      <c r="Q351" s="271"/>
      <c r="R351" s="271"/>
      <c r="S351" s="271"/>
      <c r="T351" s="271"/>
      <c r="U351" s="271"/>
      <c r="V351" s="271"/>
      <c r="W351" s="271"/>
      <c r="X351" s="271"/>
      <c r="Y351" s="271"/>
      <c r="Z351" s="271"/>
      <c r="AA351" s="271"/>
      <c r="AB351" s="271"/>
      <c r="AC351" s="271"/>
      <c r="AD351" s="271"/>
      <c r="AE351" s="271"/>
      <c r="AF351" s="271"/>
      <c r="AG351" s="271"/>
      <c r="AH351" s="271"/>
      <c r="AI351" s="271"/>
      <c r="AJ351" s="271"/>
      <c r="AK351" s="271"/>
    </row>
    <row r="352" spans="3:37" ht="12.75">
      <c r="C352" s="271"/>
      <c r="D352" s="363"/>
      <c r="E352" s="271"/>
      <c r="F352" s="271"/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  <c r="R352" s="271"/>
      <c r="S352" s="271"/>
      <c r="T352" s="271"/>
      <c r="U352" s="271"/>
      <c r="V352" s="271"/>
      <c r="W352" s="271"/>
      <c r="X352" s="271"/>
      <c r="Y352" s="271"/>
      <c r="Z352" s="271"/>
      <c r="AA352" s="271"/>
      <c r="AB352" s="271"/>
      <c r="AC352" s="271"/>
      <c r="AD352" s="271"/>
      <c r="AE352" s="271"/>
      <c r="AF352" s="271"/>
      <c r="AG352" s="271"/>
      <c r="AH352" s="271"/>
      <c r="AI352" s="271"/>
      <c r="AJ352" s="271"/>
      <c r="AK352" s="271"/>
    </row>
    <row r="353" spans="3:37" ht="12.75">
      <c r="C353" s="271"/>
      <c r="D353" s="363"/>
      <c r="E353" s="271"/>
      <c r="F353" s="271"/>
      <c r="G353" s="271"/>
      <c r="H353" s="271"/>
      <c r="I353" s="271"/>
      <c r="J353" s="271"/>
      <c r="K353" s="271"/>
      <c r="L353" s="271"/>
      <c r="M353" s="271"/>
      <c r="N353" s="271"/>
      <c r="O353" s="271"/>
      <c r="P353" s="271"/>
      <c r="Q353" s="271"/>
      <c r="R353" s="271"/>
      <c r="S353" s="271"/>
      <c r="T353" s="271"/>
      <c r="U353" s="271"/>
      <c r="V353" s="271"/>
      <c r="W353" s="271"/>
      <c r="X353" s="271"/>
      <c r="Y353" s="271"/>
      <c r="Z353" s="271"/>
      <c r="AA353" s="271"/>
      <c r="AB353" s="271"/>
      <c r="AC353" s="271"/>
      <c r="AD353" s="271"/>
      <c r="AE353" s="271"/>
      <c r="AF353" s="271"/>
      <c r="AG353" s="271"/>
      <c r="AH353" s="271"/>
      <c r="AI353" s="271"/>
      <c r="AJ353" s="271"/>
      <c r="AK353" s="271"/>
    </row>
    <row r="354" spans="3:37" ht="12.75">
      <c r="C354" s="271"/>
      <c r="D354" s="363"/>
      <c r="E354" s="271"/>
      <c r="F354" s="271"/>
      <c r="G354" s="271"/>
      <c r="H354" s="271"/>
      <c r="I354" s="271"/>
      <c r="J354" s="271"/>
      <c r="K354" s="271"/>
      <c r="L354" s="271"/>
      <c r="M354" s="271"/>
      <c r="N354" s="271"/>
      <c r="O354" s="271"/>
      <c r="P354" s="271"/>
      <c r="Q354" s="271"/>
      <c r="R354" s="271"/>
      <c r="S354" s="271"/>
      <c r="T354" s="271"/>
      <c r="U354" s="271"/>
      <c r="V354" s="271"/>
      <c r="W354" s="271"/>
      <c r="X354" s="271"/>
      <c r="Y354" s="271"/>
      <c r="Z354" s="271"/>
      <c r="AA354" s="271"/>
      <c r="AB354" s="271"/>
      <c r="AC354" s="271"/>
      <c r="AD354" s="271"/>
      <c r="AE354" s="271"/>
      <c r="AF354" s="271"/>
      <c r="AG354" s="271"/>
      <c r="AH354" s="271"/>
      <c r="AI354" s="271"/>
      <c r="AJ354" s="271"/>
      <c r="AK354" s="271"/>
    </row>
    <row r="355" spans="3:37" ht="12.75">
      <c r="C355" s="271"/>
      <c r="D355" s="363"/>
      <c r="E355" s="271"/>
      <c r="F355" s="271"/>
      <c r="G355" s="271"/>
      <c r="H355" s="271"/>
      <c r="I355" s="271"/>
      <c r="J355" s="271"/>
      <c r="K355" s="271"/>
      <c r="L355" s="271"/>
      <c r="M355" s="271"/>
      <c r="N355" s="271"/>
      <c r="O355" s="271"/>
      <c r="P355" s="271"/>
      <c r="Q355" s="271"/>
      <c r="R355" s="271"/>
      <c r="S355" s="271"/>
      <c r="T355" s="271"/>
      <c r="U355" s="271"/>
      <c r="V355" s="271"/>
      <c r="W355" s="271"/>
      <c r="X355" s="271"/>
      <c r="Y355" s="271"/>
      <c r="Z355" s="271"/>
      <c r="AA355" s="271"/>
      <c r="AB355" s="271"/>
      <c r="AC355" s="271"/>
      <c r="AD355" s="271"/>
      <c r="AE355" s="271"/>
      <c r="AF355" s="271"/>
      <c r="AG355" s="271"/>
      <c r="AH355" s="271"/>
      <c r="AI355" s="271"/>
      <c r="AJ355" s="271"/>
      <c r="AK355" s="271"/>
    </row>
    <row r="356" spans="3:37" ht="12.75">
      <c r="C356" s="271"/>
      <c r="D356" s="363"/>
      <c r="E356" s="271"/>
      <c r="F356" s="271"/>
      <c r="G356" s="271"/>
      <c r="H356" s="271"/>
      <c r="I356" s="271"/>
      <c r="J356" s="271"/>
      <c r="K356" s="271"/>
      <c r="L356" s="271"/>
      <c r="M356" s="271"/>
      <c r="N356" s="271"/>
      <c r="O356" s="271"/>
      <c r="P356" s="271"/>
      <c r="Q356" s="271"/>
      <c r="R356" s="271"/>
      <c r="S356" s="271"/>
      <c r="T356" s="271"/>
      <c r="U356" s="271"/>
      <c r="V356" s="271"/>
      <c r="W356" s="271"/>
      <c r="X356" s="271"/>
      <c r="Y356" s="271"/>
      <c r="Z356" s="271"/>
      <c r="AA356" s="271"/>
      <c r="AB356" s="271"/>
      <c r="AC356" s="271"/>
      <c r="AD356" s="271"/>
      <c r="AE356" s="271"/>
      <c r="AF356" s="271"/>
      <c r="AG356" s="271"/>
      <c r="AH356" s="271"/>
      <c r="AI356" s="271"/>
      <c r="AJ356" s="271"/>
      <c r="AK356" s="271"/>
    </row>
    <row r="357" spans="3:37" ht="12.75">
      <c r="C357" s="271"/>
      <c r="D357" s="363"/>
      <c r="E357" s="271"/>
      <c r="F357" s="271"/>
      <c r="G357" s="271"/>
      <c r="H357" s="271"/>
      <c r="I357" s="271"/>
      <c r="J357" s="271"/>
      <c r="K357" s="271"/>
      <c r="L357" s="271"/>
      <c r="M357" s="271"/>
      <c r="N357" s="271"/>
      <c r="O357" s="271"/>
      <c r="P357" s="271"/>
      <c r="Q357" s="271"/>
      <c r="R357" s="271"/>
      <c r="S357" s="271"/>
      <c r="T357" s="271"/>
      <c r="U357" s="271"/>
      <c r="V357" s="271"/>
      <c r="W357" s="271"/>
      <c r="X357" s="271"/>
      <c r="Y357" s="271"/>
      <c r="Z357" s="271"/>
      <c r="AA357" s="271"/>
      <c r="AB357" s="271"/>
      <c r="AC357" s="271"/>
      <c r="AD357" s="271"/>
      <c r="AE357" s="271"/>
      <c r="AF357" s="271"/>
      <c r="AG357" s="271"/>
      <c r="AH357" s="271"/>
      <c r="AI357" s="271"/>
      <c r="AJ357" s="271"/>
      <c r="AK357" s="271"/>
    </row>
    <row r="358" spans="3:37" ht="12.75">
      <c r="C358" s="271"/>
      <c r="D358" s="363"/>
      <c r="E358" s="271"/>
      <c r="F358" s="271"/>
      <c r="G358" s="271"/>
      <c r="H358" s="271"/>
      <c r="I358" s="271"/>
      <c r="J358" s="271"/>
      <c r="K358" s="271"/>
      <c r="L358" s="271"/>
      <c r="M358" s="271"/>
      <c r="N358" s="271"/>
      <c r="O358" s="271"/>
      <c r="P358" s="271"/>
      <c r="Q358" s="271"/>
      <c r="R358" s="271"/>
      <c r="S358" s="271"/>
      <c r="T358" s="271"/>
      <c r="U358" s="271"/>
      <c r="V358" s="271"/>
      <c r="W358" s="271"/>
      <c r="X358" s="271"/>
      <c r="Y358" s="271"/>
      <c r="Z358" s="271"/>
      <c r="AA358" s="271"/>
      <c r="AB358" s="271"/>
      <c r="AC358" s="271"/>
      <c r="AD358" s="271"/>
      <c r="AE358" s="271"/>
      <c r="AF358" s="271"/>
      <c r="AG358" s="271"/>
      <c r="AH358" s="271"/>
      <c r="AI358" s="271"/>
      <c r="AJ358" s="271"/>
      <c r="AK358" s="271"/>
    </row>
    <row r="359" spans="3:37" ht="12.75">
      <c r="C359" s="271"/>
      <c r="D359" s="363"/>
      <c r="E359" s="271"/>
      <c r="F359" s="271"/>
      <c r="G359" s="271"/>
      <c r="H359" s="271"/>
      <c r="I359" s="271"/>
      <c r="J359" s="271"/>
      <c r="K359" s="271"/>
      <c r="L359" s="271"/>
      <c r="M359" s="271"/>
      <c r="N359" s="271"/>
      <c r="O359" s="271"/>
      <c r="P359" s="271"/>
      <c r="Q359" s="271"/>
      <c r="R359" s="271"/>
      <c r="S359" s="271"/>
      <c r="T359" s="271"/>
      <c r="U359" s="271"/>
      <c r="V359" s="271"/>
      <c r="W359" s="271"/>
      <c r="X359" s="271"/>
      <c r="Y359" s="271"/>
      <c r="Z359" s="271"/>
      <c r="AA359" s="271"/>
      <c r="AB359" s="271"/>
      <c r="AC359" s="271"/>
      <c r="AD359" s="271"/>
      <c r="AE359" s="271"/>
      <c r="AF359" s="271"/>
      <c r="AG359" s="271"/>
      <c r="AH359" s="271"/>
      <c r="AI359" s="271"/>
      <c r="AJ359" s="271"/>
      <c r="AK359" s="271"/>
    </row>
    <row r="360" spans="3:37" ht="12.75">
      <c r="C360" s="271"/>
      <c r="D360" s="363"/>
      <c r="E360" s="271"/>
      <c r="F360" s="271"/>
      <c r="G360" s="271"/>
      <c r="H360" s="271"/>
      <c r="I360" s="271"/>
      <c r="J360" s="271"/>
      <c r="K360" s="271"/>
      <c r="L360" s="271"/>
      <c r="M360" s="271"/>
      <c r="N360" s="271"/>
      <c r="O360" s="271"/>
      <c r="P360" s="271"/>
      <c r="Q360" s="271"/>
      <c r="R360" s="271"/>
      <c r="S360" s="271"/>
      <c r="T360" s="271"/>
      <c r="U360" s="271"/>
      <c r="V360" s="271"/>
      <c r="W360" s="271"/>
      <c r="X360" s="271"/>
      <c r="Y360" s="271"/>
      <c r="Z360" s="271"/>
      <c r="AA360" s="271"/>
      <c r="AB360" s="271"/>
      <c r="AC360" s="271"/>
      <c r="AD360" s="271"/>
      <c r="AE360" s="271"/>
      <c r="AF360" s="271"/>
      <c r="AG360" s="271"/>
      <c r="AH360" s="271"/>
      <c r="AI360" s="271"/>
      <c r="AJ360" s="271"/>
      <c r="AK360" s="271"/>
    </row>
    <row r="361" spans="3:37" ht="12.75">
      <c r="C361" s="271"/>
      <c r="D361" s="363"/>
      <c r="E361" s="271"/>
      <c r="F361" s="271"/>
      <c r="G361" s="271"/>
      <c r="H361" s="271"/>
      <c r="I361" s="271"/>
      <c r="J361" s="271"/>
      <c r="K361" s="271"/>
      <c r="L361" s="271"/>
      <c r="M361" s="271"/>
      <c r="N361" s="271"/>
      <c r="O361" s="271"/>
      <c r="P361" s="271"/>
      <c r="Q361" s="271"/>
      <c r="R361" s="271"/>
      <c r="S361" s="271"/>
      <c r="T361" s="271"/>
      <c r="U361" s="271"/>
      <c r="V361" s="271"/>
      <c r="W361" s="271"/>
      <c r="X361" s="271"/>
      <c r="Y361" s="271"/>
      <c r="Z361" s="271"/>
      <c r="AA361" s="271"/>
      <c r="AB361" s="271"/>
      <c r="AC361" s="271"/>
      <c r="AD361" s="271"/>
      <c r="AE361" s="271"/>
      <c r="AF361" s="271"/>
      <c r="AG361" s="271"/>
      <c r="AH361" s="271"/>
      <c r="AI361" s="271"/>
      <c r="AJ361" s="271"/>
      <c r="AK361" s="271"/>
    </row>
    <row r="362" spans="3:37" ht="12.75">
      <c r="C362" s="271"/>
      <c r="D362" s="363"/>
      <c r="E362" s="271"/>
      <c r="F362" s="271"/>
      <c r="G362" s="271"/>
      <c r="H362" s="271"/>
      <c r="I362" s="271"/>
      <c r="J362" s="271"/>
      <c r="K362" s="271"/>
      <c r="L362" s="271"/>
      <c r="M362" s="271"/>
      <c r="N362" s="271"/>
      <c r="O362" s="271"/>
      <c r="P362" s="271"/>
      <c r="Q362" s="271"/>
      <c r="R362" s="271"/>
      <c r="S362" s="271"/>
      <c r="T362" s="271"/>
      <c r="U362" s="271"/>
      <c r="V362" s="271"/>
      <c r="W362" s="271"/>
      <c r="X362" s="271"/>
      <c r="Y362" s="271"/>
      <c r="Z362" s="271"/>
      <c r="AA362" s="271"/>
      <c r="AB362" s="271"/>
      <c r="AC362" s="271"/>
      <c r="AD362" s="271"/>
      <c r="AE362" s="271"/>
      <c r="AF362" s="271"/>
      <c r="AG362" s="271"/>
      <c r="AH362" s="271"/>
      <c r="AI362" s="271"/>
      <c r="AJ362" s="271"/>
      <c r="AK362" s="271"/>
    </row>
    <row r="363" spans="3:37" ht="12.75">
      <c r="C363" s="271"/>
      <c r="D363" s="363"/>
      <c r="E363" s="271"/>
      <c r="F363" s="271"/>
      <c r="G363" s="271"/>
      <c r="H363" s="271"/>
      <c r="I363" s="271"/>
      <c r="J363" s="271"/>
      <c r="K363" s="271"/>
      <c r="L363" s="271"/>
      <c r="M363" s="271"/>
      <c r="N363" s="271"/>
      <c r="O363" s="271"/>
      <c r="P363" s="271"/>
      <c r="Q363" s="271"/>
      <c r="R363" s="271"/>
      <c r="S363" s="271"/>
      <c r="T363" s="271"/>
      <c r="U363" s="271"/>
      <c r="V363" s="271"/>
      <c r="W363" s="271"/>
      <c r="X363" s="271"/>
      <c r="Y363" s="271"/>
      <c r="Z363" s="271"/>
      <c r="AA363" s="271"/>
      <c r="AB363" s="271"/>
      <c r="AC363" s="271"/>
      <c r="AD363" s="271"/>
      <c r="AE363" s="271"/>
      <c r="AF363" s="271"/>
      <c r="AG363" s="271"/>
      <c r="AH363" s="271"/>
      <c r="AI363" s="271"/>
      <c r="AJ363" s="271"/>
      <c r="AK363" s="271"/>
    </row>
    <row r="364" spans="3:37" ht="12.75">
      <c r="C364" s="271"/>
      <c r="D364" s="363"/>
      <c r="E364" s="271"/>
      <c r="F364" s="271"/>
      <c r="G364" s="271"/>
      <c r="H364" s="271"/>
      <c r="I364" s="271"/>
      <c r="J364" s="271"/>
      <c r="K364" s="271"/>
      <c r="L364" s="271"/>
      <c r="M364" s="271"/>
      <c r="N364" s="271"/>
      <c r="O364" s="271"/>
      <c r="P364" s="271"/>
      <c r="Q364" s="271"/>
      <c r="R364" s="271"/>
      <c r="S364" s="271"/>
      <c r="T364" s="271"/>
      <c r="U364" s="271"/>
      <c r="V364" s="271"/>
      <c r="W364" s="271"/>
      <c r="X364" s="271"/>
      <c r="Y364" s="271"/>
      <c r="Z364" s="271"/>
      <c r="AA364" s="271"/>
      <c r="AB364" s="271"/>
      <c r="AC364" s="271"/>
      <c r="AD364" s="271"/>
      <c r="AE364" s="271"/>
      <c r="AF364" s="271"/>
      <c r="AG364" s="271"/>
      <c r="AH364" s="271"/>
      <c r="AI364" s="271"/>
      <c r="AJ364" s="271"/>
      <c r="AK364" s="271"/>
    </row>
    <row r="365" spans="3:37" ht="12.75">
      <c r="C365" s="271"/>
      <c r="D365" s="363"/>
      <c r="E365" s="271"/>
      <c r="F365" s="271"/>
      <c r="G365" s="271"/>
      <c r="H365" s="271"/>
      <c r="I365" s="271"/>
      <c r="J365" s="271"/>
      <c r="K365" s="271"/>
      <c r="L365" s="271"/>
      <c r="M365" s="271"/>
      <c r="N365" s="271"/>
      <c r="O365" s="271"/>
      <c r="P365" s="271"/>
      <c r="Q365" s="271"/>
      <c r="R365" s="271"/>
      <c r="S365" s="271"/>
      <c r="T365" s="271"/>
      <c r="U365" s="271"/>
      <c r="V365" s="271"/>
      <c r="W365" s="271"/>
      <c r="X365" s="271"/>
      <c r="Y365" s="271"/>
      <c r="Z365" s="271"/>
      <c r="AA365" s="271"/>
      <c r="AB365" s="271"/>
      <c r="AC365" s="271"/>
      <c r="AD365" s="271"/>
      <c r="AE365" s="271"/>
      <c r="AF365" s="271"/>
      <c r="AG365" s="271"/>
      <c r="AH365" s="271"/>
      <c r="AI365" s="271"/>
      <c r="AJ365" s="271"/>
      <c r="AK365" s="271"/>
    </row>
    <row r="366" spans="3:37" ht="12.75">
      <c r="C366" s="271"/>
      <c r="D366" s="363"/>
      <c r="E366" s="271"/>
      <c r="F366" s="271"/>
      <c r="G366" s="271"/>
      <c r="H366" s="271"/>
      <c r="I366" s="271"/>
      <c r="J366" s="271"/>
      <c r="K366" s="271"/>
      <c r="L366" s="271"/>
      <c r="M366" s="271"/>
      <c r="N366" s="271"/>
      <c r="O366" s="271"/>
      <c r="P366" s="271"/>
      <c r="Q366" s="271"/>
      <c r="R366" s="271"/>
      <c r="S366" s="271"/>
      <c r="T366" s="271"/>
      <c r="U366" s="271"/>
      <c r="V366" s="271"/>
      <c r="W366" s="271"/>
      <c r="X366" s="271"/>
      <c r="Y366" s="271"/>
      <c r="Z366" s="271"/>
      <c r="AA366" s="271"/>
      <c r="AB366" s="271"/>
      <c r="AC366" s="271"/>
      <c r="AD366" s="271"/>
      <c r="AE366" s="271"/>
      <c r="AF366" s="271"/>
      <c r="AG366" s="271"/>
      <c r="AH366" s="271"/>
      <c r="AI366" s="271"/>
      <c r="AJ366" s="271"/>
      <c r="AK366" s="271"/>
    </row>
    <row r="367" spans="3:37" ht="12.75">
      <c r="C367" s="271"/>
      <c r="D367" s="363"/>
      <c r="E367" s="271"/>
      <c r="F367" s="271"/>
      <c r="G367" s="271"/>
      <c r="H367" s="271"/>
      <c r="I367" s="271"/>
      <c r="J367" s="271"/>
      <c r="K367" s="271"/>
      <c r="L367" s="271"/>
      <c r="M367" s="271"/>
      <c r="N367" s="271"/>
      <c r="O367" s="271"/>
      <c r="P367" s="271"/>
      <c r="Q367" s="271"/>
      <c r="R367" s="271"/>
      <c r="S367" s="271"/>
      <c r="T367" s="271"/>
      <c r="U367" s="271"/>
      <c r="V367" s="271"/>
      <c r="W367" s="271"/>
      <c r="X367" s="271"/>
      <c r="Y367" s="271"/>
      <c r="Z367" s="271"/>
      <c r="AA367" s="271"/>
      <c r="AB367" s="271"/>
      <c r="AC367" s="271"/>
      <c r="AD367" s="271"/>
      <c r="AE367" s="271"/>
      <c r="AF367" s="271"/>
      <c r="AG367" s="271"/>
      <c r="AH367" s="271"/>
      <c r="AI367" s="271"/>
      <c r="AJ367" s="271"/>
      <c r="AK367" s="271"/>
    </row>
    <row r="368" spans="3:37" ht="12.75">
      <c r="C368" s="271"/>
      <c r="D368" s="363"/>
      <c r="E368" s="271"/>
      <c r="F368" s="271"/>
      <c r="G368" s="271"/>
      <c r="H368" s="271"/>
      <c r="I368" s="271"/>
      <c r="J368" s="271"/>
      <c r="K368" s="271"/>
      <c r="L368" s="271"/>
      <c r="M368" s="271"/>
      <c r="N368" s="271"/>
      <c r="O368" s="271"/>
      <c r="P368" s="271"/>
      <c r="Q368" s="271"/>
      <c r="R368" s="271"/>
      <c r="S368" s="271"/>
      <c r="T368" s="271"/>
      <c r="U368" s="271"/>
      <c r="V368" s="271"/>
      <c r="W368" s="271"/>
      <c r="X368" s="271"/>
      <c r="Y368" s="271"/>
      <c r="Z368" s="271"/>
      <c r="AA368" s="271"/>
      <c r="AB368" s="271"/>
      <c r="AC368" s="271"/>
      <c r="AD368" s="271"/>
      <c r="AE368" s="271"/>
      <c r="AF368" s="271"/>
      <c r="AG368" s="271"/>
      <c r="AH368" s="271"/>
      <c r="AI368" s="271"/>
      <c r="AJ368" s="271"/>
      <c r="AK368" s="271"/>
    </row>
    <row r="369" spans="3:37" ht="12.75">
      <c r="C369" s="271"/>
      <c r="D369" s="363"/>
      <c r="E369" s="271"/>
      <c r="F369" s="271"/>
      <c r="G369" s="271"/>
      <c r="H369" s="271"/>
      <c r="I369" s="271"/>
      <c r="J369" s="271"/>
      <c r="K369" s="271"/>
      <c r="L369" s="271"/>
      <c r="M369" s="271"/>
      <c r="N369" s="271"/>
      <c r="O369" s="271"/>
      <c r="P369" s="271"/>
      <c r="Q369" s="271"/>
      <c r="R369" s="271"/>
      <c r="S369" s="271"/>
      <c r="T369" s="271"/>
      <c r="U369" s="271"/>
      <c r="V369" s="271"/>
      <c r="W369" s="271"/>
      <c r="X369" s="271"/>
      <c r="Y369" s="271"/>
      <c r="Z369" s="271"/>
      <c r="AA369" s="271"/>
      <c r="AB369" s="271"/>
      <c r="AC369" s="271"/>
      <c r="AD369" s="271"/>
      <c r="AE369" s="271"/>
      <c r="AF369" s="271"/>
      <c r="AG369" s="271"/>
      <c r="AH369" s="271"/>
      <c r="AI369" s="271"/>
      <c r="AJ369" s="271"/>
      <c r="AK369" s="271"/>
    </row>
    <row r="370" spans="3:37" ht="12.75">
      <c r="C370" s="271"/>
      <c r="D370" s="363"/>
      <c r="E370" s="271"/>
      <c r="F370" s="271"/>
      <c r="G370" s="271"/>
      <c r="H370" s="271"/>
      <c r="I370" s="271"/>
      <c r="J370" s="271"/>
      <c r="K370" s="271"/>
      <c r="L370" s="271"/>
      <c r="M370" s="271"/>
      <c r="N370" s="271"/>
      <c r="O370" s="271"/>
      <c r="P370" s="271"/>
      <c r="Q370" s="271"/>
      <c r="R370" s="271"/>
      <c r="S370" s="271"/>
      <c r="T370" s="271"/>
      <c r="U370" s="271"/>
      <c r="V370" s="271"/>
      <c r="W370" s="271"/>
      <c r="X370" s="271"/>
      <c r="Y370" s="271"/>
      <c r="Z370" s="271"/>
      <c r="AA370" s="271"/>
      <c r="AB370" s="271"/>
      <c r="AC370" s="271"/>
      <c r="AD370" s="271"/>
      <c r="AE370" s="271"/>
      <c r="AF370" s="271"/>
      <c r="AG370" s="271"/>
      <c r="AH370" s="271"/>
      <c r="AI370" s="271"/>
      <c r="AJ370" s="271"/>
      <c r="AK370" s="271"/>
    </row>
    <row r="371" spans="3:37" ht="12.75">
      <c r="C371" s="271"/>
      <c r="D371" s="363"/>
      <c r="E371" s="271"/>
      <c r="F371" s="271"/>
      <c r="G371" s="271"/>
      <c r="H371" s="271"/>
      <c r="I371" s="271"/>
      <c r="J371" s="271"/>
      <c r="K371" s="271"/>
      <c r="L371" s="271"/>
      <c r="M371" s="271"/>
      <c r="N371" s="271"/>
      <c r="O371" s="271"/>
      <c r="P371" s="271"/>
      <c r="Q371" s="271"/>
      <c r="R371" s="271"/>
      <c r="S371" s="271"/>
      <c r="T371" s="271"/>
      <c r="U371" s="271"/>
      <c r="V371" s="271"/>
      <c r="W371" s="271"/>
      <c r="X371" s="271"/>
      <c r="Y371" s="271"/>
      <c r="Z371" s="271"/>
      <c r="AA371" s="271"/>
      <c r="AB371" s="271"/>
      <c r="AC371" s="271"/>
      <c r="AD371" s="271"/>
      <c r="AE371" s="271"/>
      <c r="AF371" s="271"/>
      <c r="AG371" s="271"/>
      <c r="AH371" s="271"/>
      <c r="AI371" s="271"/>
      <c r="AJ371" s="271"/>
      <c r="AK371" s="271"/>
    </row>
    <row r="372" spans="3:37" ht="12.75">
      <c r="C372" s="271"/>
      <c r="D372" s="363"/>
      <c r="E372" s="271"/>
      <c r="F372" s="271"/>
      <c r="G372" s="271"/>
      <c r="H372" s="271"/>
      <c r="I372" s="271"/>
      <c r="J372" s="271"/>
      <c r="K372" s="271"/>
      <c r="L372" s="271"/>
      <c r="M372" s="271"/>
      <c r="N372" s="271"/>
      <c r="O372" s="271"/>
      <c r="P372" s="271"/>
      <c r="Q372" s="271"/>
      <c r="R372" s="271"/>
      <c r="S372" s="271"/>
      <c r="T372" s="271"/>
      <c r="U372" s="271"/>
      <c r="V372" s="271"/>
      <c r="W372" s="271"/>
      <c r="X372" s="271"/>
      <c r="Y372" s="271"/>
      <c r="Z372" s="271"/>
      <c r="AA372" s="271"/>
      <c r="AB372" s="271"/>
      <c r="AC372" s="271"/>
      <c r="AD372" s="271"/>
      <c r="AE372" s="271"/>
      <c r="AF372" s="271"/>
      <c r="AG372" s="271"/>
      <c r="AH372" s="271"/>
      <c r="AI372" s="271"/>
      <c r="AJ372" s="271"/>
      <c r="AK372" s="271"/>
    </row>
    <row r="373" spans="3:37" ht="12.75">
      <c r="C373" s="271"/>
      <c r="D373" s="363"/>
      <c r="E373" s="271"/>
      <c r="F373" s="271"/>
      <c r="G373" s="271"/>
      <c r="H373" s="271"/>
      <c r="I373" s="271"/>
      <c r="J373" s="271"/>
      <c r="K373" s="271"/>
      <c r="L373" s="271"/>
      <c r="M373" s="271"/>
      <c r="N373" s="271"/>
      <c r="O373" s="271"/>
      <c r="P373" s="271"/>
      <c r="Q373" s="271"/>
      <c r="R373" s="271"/>
      <c r="S373" s="271"/>
      <c r="T373" s="271"/>
      <c r="U373" s="271"/>
      <c r="V373" s="271"/>
      <c r="W373" s="271"/>
      <c r="X373" s="271"/>
      <c r="Y373" s="271"/>
      <c r="Z373" s="271"/>
      <c r="AA373" s="271"/>
      <c r="AB373" s="271"/>
      <c r="AC373" s="271"/>
      <c r="AD373" s="271"/>
      <c r="AE373" s="271"/>
      <c r="AF373" s="271"/>
      <c r="AG373" s="271"/>
      <c r="AH373" s="271"/>
      <c r="AI373" s="271"/>
      <c r="AJ373" s="271"/>
      <c r="AK373" s="271"/>
    </row>
    <row r="374" spans="3:37" ht="12.75">
      <c r="C374" s="271"/>
      <c r="D374" s="363"/>
      <c r="E374" s="271"/>
      <c r="F374" s="271"/>
      <c r="G374" s="271"/>
      <c r="H374" s="271"/>
      <c r="I374" s="271"/>
      <c r="J374" s="271"/>
      <c r="K374" s="271"/>
      <c r="L374" s="271"/>
      <c r="M374" s="271"/>
      <c r="N374" s="271"/>
      <c r="O374" s="271"/>
      <c r="P374" s="271"/>
      <c r="Q374" s="271"/>
      <c r="R374" s="271"/>
      <c r="S374" s="271"/>
      <c r="T374" s="271"/>
      <c r="U374" s="271"/>
      <c r="V374" s="271"/>
      <c r="W374" s="271"/>
      <c r="X374" s="271"/>
      <c r="Y374" s="271"/>
      <c r="Z374" s="271"/>
      <c r="AA374" s="271"/>
      <c r="AB374" s="271"/>
      <c r="AC374" s="271"/>
      <c r="AD374" s="271"/>
      <c r="AE374" s="271"/>
      <c r="AF374" s="271"/>
      <c r="AG374" s="271"/>
      <c r="AH374" s="271"/>
      <c r="AI374" s="271"/>
      <c r="AJ374" s="271"/>
      <c r="AK374" s="271"/>
    </row>
    <row r="375" spans="3:37" ht="12.75">
      <c r="C375" s="271"/>
      <c r="D375" s="363"/>
      <c r="E375" s="271"/>
      <c r="F375" s="271"/>
      <c r="G375" s="271"/>
      <c r="H375" s="271"/>
      <c r="I375" s="271"/>
      <c r="J375" s="271"/>
      <c r="K375" s="271"/>
      <c r="L375" s="271"/>
      <c r="M375" s="271"/>
      <c r="N375" s="271"/>
      <c r="O375" s="271"/>
      <c r="P375" s="271"/>
      <c r="Q375" s="271"/>
      <c r="R375" s="271"/>
      <c r="S375" s="271"/>
      <c r="T375" s="271"/>
      <c r="U375" s="271"/>
      <c r="V375" s="271"/>
      <c r="W375" s="271"/>
      <c r="X375" s="271"/>
      <c r="Y375" s="271"/>
      <c r="Z375" s="271"/>
      <c r="AA375" s="271"/>
      <c r="AB375" s="271"/>
      <c r="AC375" s="271"/>
      <c r="AD375" s="271"/>
      <c r="AE375" s="271"/>
      <c r="AF375" s="271"/>
      <c r="AG375" s="271"/>
      <c r="AH375" s="271"/>
      <c r="AI375" s="271"/>
      <c r="AJ375" s="271"/>
      <c r="AK375" s="271"/>
    </row>
    <row r="376" spans="3:37" ht="12.75">
      <c r="C376" s="271"/>
      <c r="D376" s="363"/>
      <c r="E376" s="271"/>
      <c r="F376" s="271"/>
      <c r="G376" s="271"/>
      <c r="H376" s="271"/>
      <c r="I376" s="271"/>
      <c r="J376" s="271"/>
      <c r="K376" s="271"/>
      <c r="L376" s="271"/>
      <c r="M376" s="271"/>
      <c r="N376" s="271"/>
      <c r="O376" s="271"/>
      <c r="P376" s="271"/>
      <c r="Q376" s="271"/>
      <c r="R376" s="271"/>
      <c r="S376" s="271"/>
      <c r="T376" s="271"/>
      <c r="U376" s="271"/>
      <c r="V376" s="271"/>
      <c r="W376" s="271"/>
      <c r="X376" s="271"/>
      <c r="Y376" s="271"/>
      <c r="Z376" s="271"/>
      <c r="AA376" s="271"/>
      <c r="AB376" s="271"/>
      <c r="AC376" s="271"/>
      <c r="AD376" s="271"/>
      <c r="AE376" s="271"/>
      <c r="AF376" s="271"/>
      <c r="AG376" s="271"/>
      <c r="AH376" s="271"/>
      <c r="AI376" s="271"/>
      <c r="AJ376" s="271"/>
      <c r="AK376" s="271"/>
    </row>
    <row r="377" spans="3:37" ht="12.75">
      <c r="C377" s="271"/>
      <c r="D377" s="363"/>
      <c r="E377" s="271"/>
      <c r="F377" s="271"/>
      <c r="G377" s="271"/>
      <c r="H377" s="271"/>
      <c r="I377" s="271"/>
      <c r="J377" s="271"/>
      <c r="K377" s="271"/>
      <c r="L377" s="271"/>
      <c r="M377" s="271"/>
      <c r="N377" s="271"/>
      <c r="O377" s="271"/>
      <c r="P377" s="271"/>
      <c r="Q377" s="271"/>
      <c r="R377" s="271"/>
      <c r="S377" s="271"/>
      <c r="T377" s="271"/>
      <c r="U377" s="271"/>
      <c r="V377" s="271"/>
      <c r="W377" s="271"/>
      <c r="X377" s="271"/>
      <c r="Y377" s="271"/>
      <c r="Z377" s="271"/>
      <c r="AA377" s="271"/>
      <c r="AB377" s="271"/>
      <c r="AC377" s="271"/>
      <c r="AD377" s="271"/>
      <c r="AE377" s="271"/>
      <c r="AF377" s="271"/>
      <c r="AG377" s="271"/>
      <c r="AH377" s="271"/>
      <c r="AI377" s="271"/>
      <c r="AJ377" s="271"/>
      <c r="AK377" s="271"/>
    </row>
    <row r="378" spans="3:37" ht="12.75">
      <c r="C378" s="271"/>
      <c r="D378" s="363"/>
      <c r="E378" s="271"/>
      <c r="F378" s="271"/>
      <c r="G378" s="271"/>
      <c r="H378" s="271"/>
      <c r="I378" s="271"/>
      <c r="J378" s="271"/>
      <c r="K378" s="271"/>
      <c r="L378" s="271"/>
      <c r="M378" s="271"/>
      <c r="N378" s="271"/>
      <c r="O378" s="271"/>
      <c r="P378" s="271"/>
      <c r="Q378" s="271"/>
      <c r="R378" s="271"/>
      <c r="S378" s="271"/>
      <c r="T378" s="271"/>
      <c r="U378" s="271"/>
      <c r="V378" s="271"/>
      <c r="W378" s="271"/>
      <c r="X378" s="271"/>
      <c r="Y378" s="271"/>
      <c r="Z378" s="271"/>
      <c r="AA378" s="271"/>
      <c r="AB378" s="271"/>
      <c r="AC378" s="271"/>
      <c r="AD378" s="271"/>
      <c r="AE378" s="271"/>
      <c r="AF378" s="271"/>
      <c r="AG378" s="271"/>
      <c r="AH378" s="271"/>
      <c r="AI378" s="271"/>
      <c r="AJ378" s="271"/>
      <c r="AK378" s="271"/>
    </row>
    <row r="379" spans="3:37" ht="12.75">
      <c r="C379" s="271"/>
      <c r="D379" s="363"/>
      <c r="E379" s="271"/>
      <c r="F379" s="271"/>
      <c r="G379" s="271"/>
      <c r="H379" s="271"/>
      <c r="I379" s="271"/>
      <c r="J379" s="271"/>
      <c r="K379" s="271"/>
      <c r="L379" s="271"/>
      <c r="M379" s="271"/>
      <c r="N379" s="271"/>
      <c r="O379" s="271"/>
      <c r="P379" s="271"/>
      <c r="Q379" s="271"/>
      <c r="R379" s="271"/>
      <c r="S379" s="271"/>
      <c r="T379" s="271"/>
      <c r="U379" s="271"/>
      <c r="V379" s="271"/>
      <c r="W379" s="271"/>
      <c r="X379" s="271"/>
      <c r="Y379" s="271"/>
      <c r="Z379" s="271"/>
      <c r="AA379" s="271"/>
      <c r="AB379" s="271"/>
      <c r="AC379" s="271"/>
      <c r="AD379" s="271"/>
      <c r="AE379" s="271"/>
      <c r="AF379" s="271"/>
      <c r="AG379" s="271"/>
      <c r="AH379" s="271"/>
      <c r="AI379" s="271"/>
      <c r="AJ379" s="271"/>
      <c r="AK379" s="271"/>
    </row>
    <row r="380" spans="3:37" ht="12.75">
      <c r="C380" s="271"/>
      <c r="D380" s="363"/>
      <c r="E380" s="271"/>
      <c r="F380" s="271"/>
      <c r="G380" s="271"/>
      <c r="H380" s="271"/>
      <c r="I380" s="271"/>
      <c r="J380" s="271"/>
      <c r="K380" s="271"/>
      <c r="L380" s="271"/>
      <c r="M380" s="271"/>
      <c r="N380" s="271"/>
      <c r="O380" s="271"/>
      <c r="P380" s="271"/>
      <c r="Q380" s="271"/>
      <c r="R380" s="271"/>
      <c r="S380" s="271"/>
      <c r="T380" s="271"/>
      <c r="U380" s="271"/>
      <c r="V380" s="271"/>
      <c r="W380" s="271"/>
      <c r="X380" s="271"/>
      <c r="Y380" s="271"/>
      <c r="Z380" s="271"/>
      <c r="AA380" s="271"/>
      <c r="AB380" s="271"/>
      <c r="AC380" s="271"/>
      <c r="AD380" s="271"/>
      <c r="AE380" s="271"/>
      <c r="AF380" s="271"/>
      <c r="AG380" s="271"/>
      <c r="AH380" s="271"/>
      <c r="AI380" s="271"/>
      <c r="AJ380" s="271"/>
      <c r="AK380" s="271"/>
    </row>
    <row r="381" spans="3:37" ht="12.75">
      <c r="C381" s="271"/>
      <c r="D381" s="363"/>
      <c r="E381" s="271"/>
      <c r="F381" s="271"/>
      <c r="G381" s="271"/>
      <c r="H381" s="271"/>
      <c r="I381" s="271"/>
      <c r="J381" s="271"/>
      <c r="K381" s="271"/>
      <c r="L381" s="271"/>
      <c r="M381" s="271"/>
      <c r="N381" s="271"/>
      <c r="O381" s="271"/>
      <c r="P381" s="271"/>
      <c r="Q381" s="271"/>
      <c r="R381" s="271"/>
      <c r="S381" s="271"/>
      <c r="T381" s="271"/>
      <c r="U381" s="271"/>
      <c r="V381" s="271"/>
      <c r="W381" s="271"/>
      <c r="X381" s="271"/>
      <c r="Y381" s="271"/>
      <c r="Z381" s="271"/>
      <c r="AA381" s="271"/>
      <c r="AB381" s="271"/>
      <c r="AC381" s="271"/>
      <c r="AD381" s="271"/>
      <c r="AE381" s="271"/>
      <c r="AF381" s="271"/>
      <c r="AG381" s="271"/>
      <c r="AH381" s="271"/>
      <c r="AI381" s="271"/>
      <c r="AJ381" s="271"/>
      <c r="AK381" s="271"/>
    </row>
    <row r="382" spans="3:37" ht="12.75">
      <c r="C382" s="271"/>
      <c r="D382" s="363"/>
      <c r="E382" s="271"/>
      <c r="F382" s="271"/>
      <c r="G382" s="271"/>
      <c r="H382" s="271"/>
      <c r="I382" s="271"/>
      <c r="J382" s="271"/>
      <c r="K382" s="271"/>
      <c r="L382" s="271"/>
      <c r="M382" s="271"/>
      <c r="N382" s="271"/>
      <c r="O382" s="271"/>
      <c r="P382" s="271"/>
      <c r="Q382" s="271"/>
      <c r="R382" s="271"/>
      <c r="S382" s="271"/>
      <c r="T382" s="271"/>
      <c r="U382" s="271"/>
      <c r="V382" s="271"/>
      <c r="W382" s="271"/>
      <c r="X382" s="271"/>
      <c r="Y382" s="271"/>
      <c r="Z382" s="271"/>
      <c r="AA382" s="271"/>
      <c r="AB382" s="271"/>
      <c r="AC382" s="271"/>
      <c r="AD382" s="271"/>
      <c r="AE382" s="271"/>
      <c r="AF382" s="271"/>
      <c r="AG382" s="271"/>
      <c r="AH382" s="271"/>
      <c r="AI382" s="271"/>
      <c r="AJ382" s="271"/>
      <c r="AK382" s="271"/>
    </row>
    <row r="383" spans="3:37" ht="12.75">
      <c r="C383" s="271"/>
      <c r="D383" s="363"/>
      <c r="E383" s="271"/>
      <c r="F383" s="271"/>
      <c r="G383" s="271"/>
      <c r="H383" s="271"/>
      <c r="I383" s="271"/>
      <c r="J383" s="271"/>
      <c r="K383" s="271"/>
      <c r="L383" s="271"/>
      <c r="M383" s="271"/>
      <c r="N383" s="271"/>
      <c r="O383" s="271"/>
      <c r="P383" s="271"/>
      <c r="Q383" s="271"/>
      <c r="R383" s="271"/>
      <c r="S383" s="271"/>
      <c r="T383" s="271"/>
      <c r="U383" s="271"/>
      <c r="V383" s="271"/>
      <c r="W383" s="271"/>
      <c r="X383" s="271"/>
      <c r="Y383" s="271"/>
      <c r="Z383" s="271"/>
      <c r="AA383" s="271"/>
      <c r="AB383" s="271"/>
      <c r="AC383" s="271"/>
      <c r="AD383" s="271"/>
      <c r="AE383" s="271"/>
      <c r="AF383" s="271"/>
      <c r="AG383" s="271"/>
      <c r="AH383" s="271"/>
      <c r="AI383" s="271"/>
      <c r="AJ383" s="271"/>
      <c r="AK383" s="271"/>
    </row>
    <row r="384" spans="3:37" ht="12.75">
      <c r="C384" s="271"/>
      <c r="D384" s="363"/>
      <c r="E384" s="271"/>
      <c r="F384" s="271"/>
      <c r="G384" s="271"/>
      <c r="H384" s="271"/>
      <c r="I384" s="271"/>
      <c r="J384" s="271"/>
      <c r="K384" s="271"/>
      <c r="L384" s="271"/>
      <c r="M384" s="271"/>
      <c r="N384" s="271"/>
      <c r="O384" s="271"/>
      <c r="P384" s="271"/>
      <c r="Q384" s="271"/>
      <c r="R384" s="271"/>
      <c r="S384" s="271"/>
      <c r="T384" s="271"/>
      <c r="U384" s="271"/>
      <c r="V384" s="271"/>
      <c r="W384" s="271"/>
      <c r="X384" s="271"/>
      <c r="Y384" s="271"/>
      <c r="Z384" s="271"/>
      <c r="AA384" s="271"/>
      <c r="AB384" s="271"/>
      <c r="AC384" s="271"/>
      <c r="AD384" s="271"/>
      <c r="AE384" s="271"/>
      <c r="AF384" s="271"/>
      <c r="AG384" s="271"/>
      <c r="AH384" s="271"/>
      <c r="AI384" s="271"/>
      <c r="AJ384" s="271"/>
      <c r="AK384" s="271"/>
    </row>
    <row r="385" spans="3:37" ht="12.75">
      <c r="C385" s="271"/>
      <c r="D385" s="363"/>
      <c r="E385" s="271"/>
      <c r="F385" s="271"/>
      <c r="G385" s="271"/>
      <c r="H385" s="271"/>
      <c r="I385" s="271"/>
      <c r="J385" s="271"/>
      <c r="K385" s="271"/>
      <c r="L385" s="271"/>
      <c r="M385" s="271"/>
      <c r="N385" s="271"/>
      <c r="O385" s="271"/>
      <c r="P385" s="271"/>
      <c r="Q385" s="271"/>
      <c r="R385" s="271"/>
      <c r="S385" s="271"/>
      <c r="T385" s="271"/>
      <c r="U385" s="271"/>
      <c r="V385" s="271"/>
      <c r="W385" s="271"/>
      <c r="X385" s="271"/>
      <c r="Y385" s="271"/>
      <c r="Z385" s="271"/>
      <c r="AA385" s="271"/>
      <c r="AB385" s="271"/>
      <c r="AC385" s="271"/>
      <c r="AD385" s="271"/>
      <c r="AE385" s="271"/>
      <c r="AF385" s="271"/>
      <c r="AG385" s="271"/>
      <c r="AH385" s="271"/>
      <c r="AI385" s="271"/>
      <c r="AJ385" s="271"/>
      <c r="AK385" s="271"/>
    </row>
    <row r="386" spans="3:37" ht="12.75">
      <c r="C386" s="271"/>
      <c r="D386" s="363"/>
      <c r="E386" s="271"/>
      <c r="F386" s="271"/>
      <c r="G386" s="271"/>
      <c r="H386" s="271"/>
      <c r="I386" s="271"/>
      <c r="J386" s="271"/>
      <c r="K386" s="271"/>
      <c r="L386" s="271"/>
      <c r="M386" s="271"/>
      <c r="N386" s="271"/>
      <c r="O386" s="271"/>
      <c r="P386" s="271"/>
      <c r="Q386" s="271"/>
      <c r="R386" s="271"/>
      <c r="S386" s="271"/>
      <c r="T386" s="271"/>
      <c r="U386" s="271"/>
      <c r="V386" s="271"/>
      <c r="W386" s="271"/>
      <c r="X386" s="271"/>
      <c r="Y386" s="271"/>
      <c r="Z386" s="271"/>
      <c r="AA386" s="271"/>
      <c r="AB386" s="271"/>
      <c r="AC386" s="271"/>
      <c r="AD386" s="271"/>
      <c r="AE386" s="271"/>
      <c r="AF386" s="271"/>
      <c r="AG386" s="271"/>
      <c r="AH386" s="271"/>
      <c r="AI386" s="271"/>
      <c r="AJ386" s="271"/>
      <c r="AK386" s="271"/>
    </row>
    <row r="387" spans="3:37" ht="12.75">
      <c r="C387" s="271"/>
      <c r="D387" s="363"/>
      <c r="E387" s="271"/>
      <c r="F387" s="271"/>
      <c r="G387" s="271"/>
      <c r="H387" s="271"/>
      <c r="I387" s="271"/>
      <c r="J387" s="271"/>
      <c r="K387" s="271"/>
      <c r="L387" s="271"/>
      <c r="M387" s="271"/>
      <c r="N387" s="271"/>
      <c r="O387" s="271"/>
      <c r="P387" s="271"/>
      <c r="Q387" s="271"/>
      <c r="R387" s="271"/>
      <c r="S387" s="271"/>
      <c r="T387" s="271"/>
      <c r="U387" s="271"/>
      <c r="V387" s="271"/>
      <c r="W387" s="271"/>
      <c r="X387" s="271"/>
      <c r="Y387" s="271"/>
      <c r="Z387" s="271"/>
      <c r="AA387" s="271"/>
      <c r="AB387" s="271"/>
      <c r="AC387" s="271"/>
      <c r="AD387" s="271"/>
      <c r="AE387" s="271"/>
      <c r="AF387" s="271"/>
      <c r="AG387" s="271"/>
      <c r="AH387" s="271"/>
      <c r="AI387" s="271"/>
      <c r="AJ387" s="271"/>
      <c r="AK387" s="271"/>
    </row>
    <row r="388" spans="3:37" ht="12.75">
      <c r="C388" s="271"/>
      <c r="D388" s="363"/>
      <c r="E388" s="271"/>
      <c r="F388" s="271"/>
      <c r="G388" s="271"/>
      <c r="H388" s="271"/>
      <c r="I388" s="271"/>
      <c r="J388" s="271"/>
      <c r="K388" s="271"/>
      <c r="L388" s="271"/>
      <c r="M388" s="271"/>
      <c r="N388" s="271"/>
      <c r="O388" s="271"/>
      <c r="P388" s="271"/>
      <c r="Q388" s="271"/>
      <c r="R388" s="271"/>
      <c r="S388" s="271"/>
      <c r="T388" s="271"/>
      <c r="U388" s="271"/>
      <c r="V388" s="271"/>
      <c r="W388" s="271"/>
      <c r="X388" s="271"/>
      <c r="Y388" s="271"/>
      <c r="Z388" s="271"/>
      <c r="AA388" s="271"/>
      <c r="AB388" s="271"/>
      <c r="AC388" s="271"/>
      <c r="AD388" s="271"/>
      <c r="AE388" s="271"/>
      <c r="AF388" s="271"/>
      <c r="AG388" s="271"/>
      <c r="AH388" s="271"/>
      <c r="AI388" s="271"/>
      <c r="AJ388" s="271"/>
      <c r="AK388" s="271"/>
    </row>
    <row r="389" spans="3:37" ht="12.75">
      <c r="C389" s="271"/>
      <c r="D389" s="363"/>
      <c r="E389" s="271"/>
      <c r="F389" s="271"/>
      <c r="G389" s="271"/>
      <c r="H389" s="271"/>
      <c r="I389" s="271"/>
      <c r="J389" s="271"/>
      <c r="K389" s="271"/>
      <c r="L389" s="271"/>
      <c r="M389" s="271"/>
      <c r="N389" s="271"/>
      <c r="O389" s="271"/>
      <c r="P389" s="271"/>
      <c r="Q389" s="271"/>
      <c r="R389" s="271"/>
      <c r="S389" s="271"/>
      <c r="T389" s="271"/>
      <c r="U389" s="271"/>
      <c r="V389" s="271"/>
      <c r="W389" s="271"/>
      <c r="X389" s="271"/>
      <c r="Y389" s="271"/>
      <c r="Z389" s="271"/>
      <c r="AA389" s="271"/>
      <c r="AB389" s="271"/>
      <c r="AC389" s="271"/>
      <c r="AD389" s="271"/>
      <c r="AE389" s="271"/>
      <c r="AF389" s="271"/>
      <c r="AG389" s="271"/>
      <c r="AH389" s="271"/>
      <c r="AI389" s="271"/>
      <c r="AJ389" s="271"/>
      <c r="AK389" s="271"/>
    </row>
    <row r="390" spans="3:37" ht="12.75">
      <c r="C390" s="271"/>
      <c r="D390" s="363"/>
      <c r="E390" s="271"/>
      <c r="F390" s="271"/>
      <c r="G390" s="271"/>
      <c r="H390" s="271"/>
      <c r="I390" s="271"/>
      <c r="J390" s="271"/>
      <c r="K390" s="271"/>
      <c r="L390" s="271"/>
      <c r="M390" s="271"/>
      <c r="N390" s="271"/>
      <c r="O390" s="271"/>
      <c r="P390" s="271"/>
      <c r="Q390" s="271"/>
      <c r="R390" s="271"/>
      <c r="S390" s="271"/>
      <c r="T390" s="271"/>
      <c r="U390" s="271"/>
      <c r="V390" s="271"/>
      <c r="W390" s="271"/>
      <c r="X390" s="271"/>
      <c r="Y390" s="271"/>
      <c r="Z390" s="271"/>
      <c r="AA390" s="271"/>
      <c r="AB390" s="271"/>
      <c r="AC390" s="271"/>
      <c r="AD390" s="271"/>
      <c r="AE390" s="271"/>
      <c r="AF390" s="271"/>
      <c r="AG390" s="271"/>
      <c r="AH390" s="271"/>
      <c r="AI390" s="271"/>
      <c r="AJ390" s="271"/>
      <c r="AK390" s="271"/>
    </row>
    <row r="391" spans="3:37" ht="12.75">
      <c r="C391" s="271"/>
      <c r="D391" s="363"/>
      <c r="E391" s="271"/>
      <c r="F391" s="271"/>
      <c r="G391" s="271"/>
      <c r="H391" s="271"/>
      <c r="I391" s="271"/>
      <c r="J391" s="271"/>
      <c r="K391" s="271"/>
      <c r="L391" s="271"/>
      <c r="M391" s="271"/>
      <c r="N391" s="271"/>
      <c r="O391" s="271"/>
      <c r="P391" s="271"/>
      <c r="Q391" s="271"/>
      <c r="R391" s="271"/>
      <c r="S391" s="271"/>
      <c r="T391" s="271"/>
      <c r="U391" s="271"/>
      <c r="V391" s="271"/>
      <c r="W391" s="271"/>
      <c r="X391" s="271"/>
      <c r="Y391" s="271"/>
      <c r="Z391" s="271"/>
      <c r="AA391" s="271"/>
      <c r="AB391" s="271"/>
      <c r="AC391" s="271"/>
      <c r="AD391" s="271"/>
      <c r="AE391" s="271"/>
      <c r="AF391" s="271"/>
      <c r="AG391" s="271"/>
      <c r="AH391" s="271"/>
      <c r="AI391" s="271"/>
      <c r="AJ391" s="271"/>
      <c r="AK391" s="271"/>
    </row>
    <row r="392" spans="3:37" ht="12.75">
      <c r="C392" s="271"/>
      <c r="D392" s="363"/>
      <c r="E392" s="271"/>
      <c r="F392" s="271"/>
      <c r="G392" s="271"/>
      <c r="H392" s="271"/>
      <c r="I392" s="271"/>
      <c r="J392" s="271"/>
      <c r="K392" s="271"/>
      <c r="L392" s="271"/>
      <c r="M392" s="271"/>
      <c r="N392" s="271"/>
      <c r="O392" s="271"/>
      <c r="P392" s="271"/>
      <c r="Q392" s="271"/>
      <c r="R392" s="271"/>
      <c r="S392" s="271"/>
      <c r="T392" s="271"/>
      <c r="U392" s="271"/>
      <c r="V392" s="271"/>
      <c r="W392" s="271"/>
      <c r="X392" s="271"/>
      <c r="Y392" s="271"/>
      <c r="Z392" s="271"/>
      <c r="AA392" s="271"/>
      <c r="AB392" s="271"/>
      <c r="AC392" s="271"/>
      <c r="AD392" s="271"/>
      <c r="AE392" s="271"/>
      <c r="AF392" s="271"/>
      <c r="AG392" s="271"/>
      <c r="AH392" s="271"/>
      <c r="AI392" s="271"/>
      <c r="AJ392" s="271"/>
      <c r="AK392" s="271"/>
    </row>
    <row r="393" spans="3:37" ht="12.75">
      <c r="C393" s="271"/>
      <c r="D393" s="363"/>
      <c r="E393" s="271"/>
      <c r="F393" s="271"/>
      <c r="G393" s="271"/>
      <c r="H393" s="271"/>
      <c r="I393" s="271"/>
      <c r="J393" s="271"/>
      <c r="K393" s="271"/>
      <c r="L393" s="271"/>
      <c r="M393" s="271"/>
      <c r="N393" s="271"/>
      <c r="O393" s="271"/>
      <c r="P393" s="271"/>
      <c r="Q393" s="271"/>
      <c r="R393" s="271"/>
      <c r="S393" s="271"/>
      <c r="T393" s="271"/>
      <c r="U393" s="271"/>
      <c r="V393" s="271"/>
      <c r="W393" s="271"/>
      <c r="X393" s="271"/>
      <c r="Y393" s="271"/>
      <c r="Z393" s="271"/>
      <c r="AA393" s="271"/>
      <c r="AB393" s="271"/>
      <c r="AC393" s="271"/>
      <c r="AD393" s="271"/>
      <c r="AE393" s="271"/>
      <c r="AF393" s="271"/>
      <c r="AG393" s="271"/>
      <c r="AH393" s="271"/>
      <c r="AI393" s="271"/>
      <c r="AJ393" s="271"/>
      <c r="AK393" s="271"/>
    </row>
    <row r="394" spans="3:37" ht="12.75">
      <c r="C394" s="271"/>
      <c r="D394" s="363"/>
      <c r="E394" s="271"/>
      <c r="F394" s="271"/>
      <c r="G394" s="271"/>
      <c r="H394" s="271"/>
      <c r="I394" s="271"/>
      <c r="J394" s="271"/>
      <c r="K394" s="271"/>
      <c r="L394" s="271"/>
      <c r="M394" s="271"/>
      <c r="N394" s="271"/>
      <c r="O394" s="271"/>
      <c r="P394" s="271"/>
      <c r="Q394" s="271"/>
      <c r="R394" s="271"/>
      <c r="S394" s="271"/>
      <c r="T394" s="271"/>
      <c r="U394" s="271"/>
      <c r="V394" s="271"/>
      <c r="W394" s="271"/>
      <c r="X394" s="271"/>
      <c r="Y394" s="271"/>
      <c r="Z394" s="271"/>
      <c r="AA394" s="271"/>
      <c r="AB394" s="271"/>
      <c r="AC394" s="271"/>
      <c r="AD394" s="271"/>
      <c r="AE394" s="271"/>
      <c r="AF394" s="271"/>
      <c r="AG394" s="271"/>
      <c r="AH394" s="271"/>
      <c r="AI394" s="271"/>
      <c r="AJ394" s="271"/>
      <c r="AK394" s="271"/>
    </row>
    <row r="395" spans="3:37" ht="12.75">
      <c r="C395" s="271"/>
      <c r="D395" s="363"/>
      <c r="E395" s="271"/>
      <c r="F395" s="271"/>
      <c r="G395" s="271"/>
      <c r="H395" s="271"/>
      <c r="I395" s="271"/>
      <c r="J395" s="271"/>
      <c r="K395" s="271"/>
      <c r="L395" s="271"/>
      <c r="M395" s="271"/>
      <c r="N395" s="271"/>
      <c r="O395" s="271"/>
      <c r="P395" s="271"/>
      <c r="Q395" s="271"/>
      <c r="R395" s="271"/>
      <c r="S395" s="271"/>
      <c r="T395" s="271"/>
      <c r="U395" s="271"/>
      <c r="V395" s="271"/>
      <c r="W395" s="271"/>
      <c r="X395" s="271"/>
      <c r="Y395" s="271"/>
      <c r="Z395" s="271"/>
      <c r="AA395" s="271"/>
      <c r="AB395" s="271"/>
      <c r="AC395" s="271"/>
      <c r="AD395" s="271"/>
      <c r="AE395" s="271"/>
      <c r="AF395" s="271"/>
      <c r="AG395" s="271"/>
      <c r="AH395" s="271"/>
      <c r="AI395" s="271"/>
      <c r="AJ395" s="271"/>
      <c r="AK395" s="271"/>
    </row>
    <row r="396" spans="3:37" ht="12.75">
      <c r="C396" s="271"/>
      <c r="D396" s="363"/>
      <c r="E396" s="271"/>
      <c r="F396" s="271"/>
      <c r="G396" s="271"/>
      <c r="H396" s="271"/>
      <c r="I396" s="271"/>
      <c r="J396" s="271"/>
      <c r="K396" s="271"/>
      <c r="L396" s="271"/>
      <c r="M396" s="271"/>
      <c r="N396" s="271"/>
      <c r="O396" s="271"/>
      <c r="P396" s="271"/>
      <c r="Q396" s="271"/>
      <c r="R396" s="271"/>
      <c r="S396" s="271"/>
      <c r="T396" s="271"/>
      <c r="U396" s="271"/>
      <c r="V396" s="271"/>
      <c r="W396" s="271"/>
      <c r="X396" s="271"/>
      <c r="Y396" s="271"/>
      <c r="Z396" s="271"/>
      <c r="AA396" s="271"/>
      <c r="AB396" s="271"/>
      <c r="AC396" s="271"/>
      <c r="AD396" s="271"/>
      <c r="AE396" s="271"/>
      <c r="AF396" s="271"/>
      <c r="AG396" s="271"/>
      <c r="AH396" s="271"/>
      <c r="AI396" s="271"/>
      <c r="AJ396" s="271"/>
      <c r="AK396" s="271"/>
    </row>
    <row r="397" spans="3:37" ht="12.75">
      <c r="C397" s="271"/>
      <c r="D397" s="363"/>
      <c r="E397" s="271"/>
      <c r="F397" s="271"/>
      <c r="G397" s="271"/>
      <c r="H397" s="271"/>
      <c r="I397" s="271"/>
      <c r="J397" s="271"/>
      <c r="K397" s="271"/>
      <c r="L397" s="271"/>
      <c r="M397" s="271"/>
      <c r="N397" s="271"/>
      <c r="O397" s="271"/>
      <c r="P397" s="271"/>
      <c r="Q397" s="271"/>
      <c r="R397" s="271"/>
      <c r="S397" s="271"/>
      <c r="T397" s="271"/>
      <c r="U397" s="271"/>
      <c r="V397" s="271"/>
      <c r="W397" s="271"/>
      <c r="X397" s="271"/>
      <c r="Y397" s="271"/>
      <c r="Z397" s="271"/>
      <c r="AA397" s="271"/>
      <c r="AB397" s="271"/>
      <c r="AC397" s="271"/>
      <c r="AD397" s="271"/>
      <c r="AE397" s="271"/>
      <c r="AF397" s="271"/>
      <c r="AG397" s="271"/>
      <c r="AH397" s="271"/>
      <c r="AI397" s="271"/>
      <c r="AJ397" s="271"/>
      <c r="AK397" s="271"/>
    </row>
    <row r="398" spans="3:37" ht="12.75">
      <c r="C398" s="271"/>
      <c r="D398" s="363"/>
      <c r="E398" s="271"/>
      <c r="F398" s="271"/>
      <c r="G398" s="271"/>
      <c r="H398" s="271"/>
      <c r="I398" s="271"/>
      <c r="J398" s="271"/>
      <c r="K398" s="271"/>
      <c r="L398" s="271"/>
      <c r="M398" s="271"/>
      <c r="N398" s="271"/>
      <c r="O398" s="271"/>
      <c r="P398" s="271"/>
      <c r="Q398" s="271"/>
      <c r="R398" s="271"/>
      <c r="S398" s="271"/>
      <c r="T398" s="271"/>
      <c r="U398" s="271"/>
      <c r="V398" s="271"/>
      <c r="W398" s="271"/>
      <c r="X398" s="271"/>
      <c r="Y398" s="271"/>
      <c r="Z398" s="271"/>
      <c r="AA398" s="271"/>
      <c r="AB398" s="271"/>
      <c r="AC398" s="271"/>
      <c r="AD398" s="271"/>
      <c r="AE398" s="271"/>
      <c r="AF398" s="271"/>
      <c r="AG398" s="271"/>
      <c r="AH398" s="271"/>
      <c r="AI398" s="271"/>
      <c r="AJ398" s="271"/>
      <c r="AK398" s="271"/>
    </row>
    <row r="399" spans="3:37" ht="12.75">
      <c r="C399" s="271"/>
      <c r="D399" s="363"/>
      <c r="E399" s="271"/>
      <c r="F399" s="271"/>
      <c r="G399" s="271"/>
      <c r="H399" s="271"/>
      <c r="I399" s="271"/>
      <c r="J399" s="271"/>
      <c r="K399" s="271"/>
      <c r="L399" s="271"/>
      <c r="M399" s="271"/>
      <c r="N399" s="271"/>
      <c r="O399" s="271"/>
      <c r="P399" s="271"/>
      <c r="Q399" s="271"/>
      <c r="R399" s="271"/>
      <c r="S399" s="271"/>
      <c r="T399" s="271"/>
      <c r="U399" s="271"/>
      <c r="V399" s="271"/>
      <c r="W399" s="271"/>
      <c r="X399" s="271"/>
      <c r="Y399" s="271"/>
      <c r="Z399" s="271"/>
      <c r="AA399" s="271"/>
      <c r="AB399" s="271"/>
      <c r="AC399" s="271"/>
      <c r="AD399" s="271"/>
      <c r="AE399" s="271"/>
      <c r="AF399" s="271"/>
      <c r="AG399" s="271"/>
      <c r="AH399" s="271"/>
      <c r="AI399" s="271"/>
      <c r="AJ399" s="271"/>
      <c r="AK399" s="271"/>
    </row>
    <row r="400" spans="3:37" ht="12.75">
      <c r="C400" s="271"/>
      <c r="D400" s="363"/>
      <c r="E400" s="271"/>
      <c r="F400" s="271"/>
      <c r="G400" s="271"/>
      <c r="H400" s="271"/>
      <c r="I400" s="271"/>
      <c r="J400" s="271"/>
      <c r="K400" s="271"/>
      <c r="L400" s="271"/>
      <c r="M400" s="271"/>
      <c r="N400" s="271"/>
      <c r="O400" s="271"/>
      <c r="P400" s="271"/>
      <c r="Q400" s="271"/>
      <c r="R400" s="271"/>
      <c r="S400" s="271"/>
      <c r="T400" s="271"/>
      <c r="U400" s="271"/>
      <c r="V400" s="271"/>
      <c r="W400" s="271"/>
      <c r="X400" s="271"/>
      <c r="Y400" s="271"/>
      <c r="Z400" s="271"/>
      <c r="AA400" s="271"/>
      <c r="AB400" s="271"/>
      <c r="AC400" s="271"/>
      <c r="AD400" s="271"/>
      <c r="AE400" s="271"/>
      <c r="AF400" s="271"/>
      <c r="AG400" s="271"/>
      <c r="AH400" s="271"/>
      <c r="AI400" s="271"/>
      <c r="AJ400" s="271"/>
      <c r="AK400" s="271"/>
    </row>
    <row r="401" spans="3:37" ht="12.75">
      <c r="C401" s="271"/>
      <c r="D401" s="363"/>
      <c r="E401" s="271"/>
      <c r="F401" s="271"/>
      <c r="G401" s="271"/>
      <c r="H401" s="271"/>
      <c r="I401" s="271"/>
      <c r="J401" s="271"/>
      <c r="K401" s="271"/>
      <c r="L401" s="271"/>
      <c r="M401" s="271"/>
      <c r="N401" s="271"/>
      <c r="O401" s="271"/>
      <c r="P401" s="271"/>
      <c r="Q401" s="271"/>
      <c r="R401" s="271"/>
      <c r="S401" s="271"/>
      <c r="T401" s="271"/>
      <c r="U401" s="271"/>
      <c r="V401" s="271"/>
      <c r="W401" s="271"/>
      <c r="X401" s="271"/>
      <c r="Y401" s="271"/>
      <c r="Z401" s="271"/>
      <c r="AA401" s="271"/>
      <c r="AB401" s="271"/>
      <c r="AC401" s="271"/>
      <c r="AD401" s="271"/>
      <c r="AE401" s="271"/>
      <c r="AF401" s="271"/>
      <c r="AG401" s="271"/>
      <c r="AH401" s="271"/>
      <c r="AI401" s="271"/>
      <c r="AJ401" s="271"/>
      <c r="AK401" s="271"/>
    </row>
    <row r="402" spans="3:37" ht="12.75">
      <c r="C402" s="271"/>
      <c r="D402" s="363"/>
      <c r="E402" s="271"/>
      <c r="F402" s="271"/>
      <c r="G402" s="271"/>
      <c r="H402" s="271"/>
      <c r="I402" s="271"/>
      <c r="J402" s="271"/>
      <c r="K402" s="271"/>
      <c r="L402" s="271"/>
      <c r="M402" s="271"/>
      <c r="N402" s="271"/>
      <c r="O402" s="271"/>
      <c r="P402" s="271"/>
      <c r="Q402" s="271"/>
      <c r="R402" s="271"/>
      <c r="S402" s="271"/>
      <c r="T402" s="271"/>
      <c r="U402" s="271"/>
      <c r="V402" s="271"/>
      <c r="W402" s="271"/>
      <c r="X402" s="271"/>
      <c r="Y402" s="271"/>
      <c r="Z402" s="271"/>
      <c r="AA402" s="271"/>
      <c r="AB402" s="271"/>
      <c r="AC402" s="271"/>
      <c r="AD402" s="271"/>
      <c r="AE402" s="271"/>
      <c r="AF402" s="271"/>
      <c r="AG402" s="271"/>
      <c r="AH402" s="271"/>
      <c r="AI402" s="271"/>
      <c r="AJ402" s="271"/>
      <c r="AK402" s="271"/>
    </row>
    <row r="403" spans="3:37" ht="12.75">
      <c r="C403" s="271"/>
      <c r="D403" s="363"/>
      <c r="E403" s="271"/>
      <c r="F403" s="271"/>
      <c r="G403" s="271"/>
      <c r="H403" s="271"/>
      <c r="I403" s="271"/>
      <c r="J403" s="271"/>
      <c r="K403" s="271"/>
      <c r="L403" s="271"/>
      <c r="M403" s="271"/>
      <c r="N403" s="271"/>
      <c r="O403" s="271"/>
      <c r="P403" s="271"/>
      <c r="Q403" s="271"/>
      <c r="R403" s="271"/>
      <c r="S403" s="271"/>
      <c r="T403" s="271"/>
      <c r="U403" s="271"/>
      <c r="V403" s="271"/>
      <c r="W403" s="271"/>
      <c r="X403" s="271"/>
      <c r="Y403" s="271"/>
      <c r="Z403" s="271"/>
      <c r="AA403" s="271"/>
      <c r="AB403" s="271"/>
      <c r="AC403" s="271"/>
      <c r="AD403" s="271"/>
      <c r="AE403" s="271"/>
      <c r="AF403" s="271"/>
      <c r="AG403" s="271"/>
      <c r="AH403" s="271"/>
      <c r="AI403" s="271"/>
      <c r="AJ403" s="271"/>
      <c r="AK403" s="271"/>
    </row>
    <row r="404" spans="3:37" ht="12.75">
      <c r="C404" s="271"/>
      <c r="D404" s="363"/>
      <c r="E404" s="271"/>
      <c r="F404" s="271"/>
      <c r="G404" s="271"/>
      <c r="H404" s="271"/>
      <c r="I404" s="271"/>
      <c r="J404" s="271"/>
      <c r="K404" s="271"/>
      <c r="L404" s="271"/>
      <c r="M404" s="271"/>
      <c r="N404" s="271"/>
      <c r="O404" s="271"/>
      <c r="P404" s="271"/>
      <c r="Q404" s="271"/>
      <c r="R404" s="271"/>
      <c r="S404" s="271"/>
      <c r="T404" s="271"/>
      <c r="U404" s="271"/>
      <c r="V404" s="271"/>
      <c r="W404" s="271"/>
      <c r="X404" s="271"/>
      <c r="Y404" s="271"/>
      <c r="Z404" s="271"/>
      <c r="AA404" s="271"/>
      <c r="AB404" s="271"/>
      <c r="AC404" s="271"/>
      <c r="AD404" s="271"/>
      <c r="AE404" s="271"/>
      <c r="AF404" s="271"/>
      <c r="AG404" s="271"/>
      <c r="AH404" s="271"/>
      <c r="AI404" s="271"/>
      <c r="AJ404" s="271"/>
      <c r="AK404" s="271"/>
    </row>
    <row r="405" spans="3:37" ht="12.75">
      <c r="C405" s="271"/>
      <c r="D405" s="363"/>
      <c r="E405" s="271"/>
      <c r="F405" s="271"/>
      <c r="G405" s="271"/>
      <c r="H405" s="271"/>
      <c r="I405" s="271"/>
      <c r="J405" s="271"/>
      <c r="K405" s="271"/>
      <c r="L405" s="271"/>
      <c r="M405" s="271"/>
      <c r="N405" s="271"/>
      <c r="O405" s="271"/>
      <c r="P405" s="271"/>
      <c r="Q405" s="271"/>
      <c r="R405" s="271"/>
      <c r="S405" s="271"/>
      <c r="T405" s="271"/>
      <c r="U405" s="271"/>
      <c r="V405" s="271"/>
      <c r="W405" s="271"/>
      <c r="X405" s="271"/>
      <c r="Y405" s="271"/>
      <c r="Z405" s="271"/>
      <c r="AA405" s="271"/>
      <c r="AB405" s="271"/>
      <c r="AC405" s="271"/>
      <c r="AD405" s="271"/>
      <c r="AE405" s="271"/>
      <c r="AF405" s="271"/>
      <c r="AG405" s="271"/>
      <c r="AH405" s="271"/>
      <c r="AI405" s="271"/>
      <c r="AJ405" s="271"/>
      <c r="AK405" s="271"/>
    </row>
    <row r="406" spans="3:37" ht="12.75">
      <c r="C406" s="271"/>
      <c r="D406" s="363"/>
      <c r="E406" s="271"/>
      <c r="F406" s="271"/>
      <c r="G406" s="271"/>
      <c r="H406" s="271"/>
      <c r="I406" s="271"/>
      <c r="J406" s="271"/>
      <c r="K406" s="271"/>
      <c r="L406" s="271"/>
      <c r="M406" s="271"/>
      <c r="N406" s="271"/>
      <c r="O406" s="271"/>
      <c r="P406" s="271"/>
      <c r="Q406" s="271"/>
      <c r="R406" s="271"/>
      <c r="S406" s="271"/>
      <c r="T406" s="271"/>
      <c r="U406" s="271"/>
      <c r="V406" s="271"/>
      <c r="W406" s="271"/>
      <c r="X406" s="271"/>
      <c r="Y406" s="271"/>
      <c r="Z406" s="271"/>
      <c r="AA406" s="271"/>
      <c r="AB406" s="271"/>
      <c r="AC406" s="271"/>
      <c r="AD406" s="271"/>
      <c r="AE406" s="271"/>
      <c r="AF406" s="271"/>
      <c r="AG406" s="271"/>
      <c r="AH406" s="271"/>
      <c r="AI406" s="271"/>
      <c r="AJ406" s="271"/>
      <c r="AK406" s="271"/>
    </row>
    <row r="407" spans="3:37" ht="12.75">
      <c r="C407" s="271"/>
      <c r="D407" s="363"/>
      <c r="E407" s="271"/>
      <c r="F407" s="271"/>
      <c r="G407" s="271"/>
      <c r="H407" s="271"/>
      <c r="I407" s="271"/>
      <c r="J407" s="271"/>
      <c r="K407" s="271"/>
      <c r="L407" s="271"/>
      <c r="M407" s="271"/>
      <c r="N407" s="271"/>
      <c r="O407" s="271"/>
      <c r="P407" s="271"/>
      <c r="Q407" s="271"/>
      <c r="R407" s="271"/>
      <c r="S407" s="271"/>
      <c r="T407" s="271"/>
      <c r="U407" s="271"/>
      <c r="V407" s="271"/>
      <c r="W407" s="271"/>
      <c r="X407" s="271"/>
      <c r="Y407" s="271"/>
      <c r="Z407" s="271"/>
      <c r="AA407" s="271"/>
      <c r="AB407" s="271"/>
      <c r="AC407" s="271"/>
      <c r="AD407" s="271"/>
      <c r="AE407" s="271"/>
      <c r="AF407" s="271"/>
      <c r="AG407" s="271"/>
      <c r="AH407" s="271"/>
      <c r="AI407" s="271"/>
      <c r="AJ407" s="271"/>
      <c r="AK407" s="271"/>
    </row>
    <row r="408" spans="3:37" ht="12.75">
      <c r="C408" s="271"/>
      <c r="D408" s="363"/>
      <c r="E408" s="271"/>
      <c r="F408" s="271"/>
      <c r="G408" s="271"/>
      <c r="H408" s="271"/>
      <c r="I408" s="271"/>
      <c r="J408" s="271"/>
      <c r="K408" s="271"/>
      <c r="L408" s="271"/>
      <c r="M408" s="271"/>
      <c r="N408" s="271"/>
      <c r="O408" s="271"/>
      <c r="P408" s="271"/>
      <c r="Q408" s="271"/>
      <c r="R408" s="271"/>
      <c r="S408" s="271"/>
      <c r="T408" s="271"/>
      <c r="U408" s="271"/>
      <c r="V408" s="271"/>
      <c r="W408" s="271"/>
      <c r="X408" s="271"/>
      <c r="Y408" s="271"/>
      <c r="Z408" s="271"/>
      <c r="AA408" s="271"/>
      <c r="AB408" s="271"/>
      <c r="AC408" s="271"/>
      <c r="AD408" s="271"/>
      <c r="AE408" s="271"/>
      <c r="AF408" s="271"/>
      <c r="AG408" s="271"/>
      <c r="AH408" s="271"/>
      <c r="AI408" s="271"/>
      <c r="AJ408" s="271"/>
      <c r="AK408" s="271"/>
    </row>
    <row r="409" spans="3:37" ht="12.75">
      <c r="C409" s="271"/>
      <c r="D409" s="363"/>
      <c r="E409" s="271"/>
      <c r="F409" s="271"/>
      <c r="G409" s="271"/>
      <c r="H409" s="271"/>
      <c r="I409" s="271"/>
      <c r="J409" s="271"/>
      <c r="K409" s="271"/>
      <c r="L409" s="271"/>
      <c r="M409" s="271"/>
      <c r="N409" s="271"/>
      <c r="O409" s="271"/>
      <c r="P409" s="271"/>
      <c r="Q409" s="271"/>
      <c r="R409" s="271"/>
      <c r="S409" s="271"/>
      <c r="T409" s="271"/>
      <c r="U409" s="271"/>
      <c r="V409" s="271"/>
      <c r="W409" s="271"/>
      <c r="X409" s="271"/>
      <c r="Y409" s="271"/>
      <c r="Z409" s="271"/>
      <c r="AA409" s="271"/>
      <c r="AB409" s="271"/>
      <c r="AC409" s="271"/>
      <c r="AD409" s="271"/>
      <c r="AE409" s="271"/>
      <c r="AF409" s="271"/>
      <c r="AG409" s="271"/>
      <c r="AH409" s="271"/>
      <c r="AI409" s="271"/>
      <c r="AJ409" s="271"/>
      <c r="AK409" s="271"/>
    </row>
    <row r="410" spans="3:37" ht="12.75">
      <c r="C410" s="271"/>
      <c r="D410" s="363"/>
      <c r="E410" s="271"/>
      <c r="F410" s="271"/>
      <c r="G410" s="271"/>
      <c r="H410" s="271"/>
      <c r="I410" s="271"/>
      <c r="J410" s="271"/>
      <c r="K410" s="271"/>
      <c r="L410" s="271"/>
      <c r="M410" s="271"/>
      <c r="N410" s="271"/>
      <c r="O410" s="271"/>
      <c r="P410" s="271"/>
      <c r="Q410" s="271"/>
      <c r="R410" s="271"/>
      <c r="S410" s="271"/>
      <c r="T410" s="271"/>
      <c r="U410" s="271"/>
      <c r="V410" s="271"/>
      <c r="W410" s="271"/>
      <c r="X410" s="271"/>
      <c r="Y410" s="271"/>
      <c r="Z410" s="271"/>
      <c r="AA410" s="271"/>
      <c r="AB410" s="271"/>
      <c r="AC410" s="271"/>
      <c r="AD410" s="271"/>
      <c r="AE410" s="271"/>
      <c r="AF410" s="271"/>
      <c r="AG410" s="271"/>
      <c r="AH410" s="271"/>
      <c r="AI410" s="271"/>
      <c r="AJ410" s="271"/>
      <c r="AK410" s="271"/>
    </row>
    <row r="411" spans="3:37" ht="12.75">
      <c r="C411" s="271"/>
      <c r="D411" s="363"/>
      <c r="E411" s="271"/>
      <c r="F411" s="271"/>
      <c r="G411" s="271"/>
      <c r="H411" s="271"/>
      <c r="I411" s="271"/>
      <c r="J411" s="271"/>
      <c r="K411" s="271"/>
      <c r="L411" s="271"/>
      <c r="M411" s="271"/>
      <c r="N411" s="271"/>
      <c r="O411" s="271"/>
      <c r="P411" s="271"/>
      <c r="Q411" s="271"/>
      <c r="R411" s="271"/>
      <c r="S411" s="271"/>
      <c r="T411" s="271"/>
      <c r="U411" s="271"/>
      <c r="V411" s="271"/>
      <c r="W411" s="271"/>
      <c r="X411" s="271"/>
      <c r="Y411" s="271"/>
      <c r="Z411" s="271"/>
      <c r="AA411" s="271"/>
      <c r="AB411" s="271"/>
      <c r="AC411" s="271"/>
      <c r="AD411" s="271"/>
      <c r="AE411" s="271"/>
      <c r="AF411" s="271"/>
      <c r="AG411" s="271"/>
      <c r="AH411" s="271"/>
      <c r="AI411" s="271"/>
      <c r="AJ411" s="271"/>
      <c r="AK411" s="271"/>
    </row>
    <row r="412" spans="3:37" ht="12.75">
      <c r="C412" s="271"/>
      <c r="D412" s="363"/>
      <c r="E412" s="271"/>
      <c r="F412" s="271"/>
      <c r="G412" s="271"/>
      <c r="H412" s="271"/>
      <c r="I412" s="271"/>
      <c r="J412" s="271"/>
      <c r="K412" s="271"/>
      <c r="L412" s="271"/>
      <c r="M412" s="271"/>
      <c r="N412" s="271"/>
      <c r="O412" s="271"/>
      <c r="P412" s="271"/>
      <c r="Q412" s="271"/>
      <c r="R412" s="271"/>
      <c r="S412" s="271"/>
      <c r="T412" s="271"/>
      <c r="U412" s="271"/>
      <c r="V412" s="271"/>
      <c r="W412" s="271"/>
      <c r="X412" s="271"/>
      <c r="Y412" s="271"/>
      <c r="Z412" s="271"/>
      <c r="AA412" s="271"/>
      <c r="AB412" s="271"/>
      <c r="AC412" s="271"/>
      <c r="AD412" s="271"/>
      <c r="AE412" s="271"/>
      <c r="AF412" s="271"/>
      <c r="AG412" s="271"/>
      <c r="AH412" s="271"/>
      <c r="AI412" s="271"/>
      <c r="AJ412" s="271"/>
      <c r="AK412" s="271"/>
    </row>
    <row r="413" spans="3:37" ht="12.75">
      <c r="C413" s="271"/>
      <c r="D413" s="363"/>
      <c r="E413" s="271"/>
      <c r="F413" s="271"/>
      <c r="G413" s="271"/>
      <c r="H413" s="271"/>
      <c r="I413" s="271"/>
      <c r="J413" s="271"/>
      <c r="K413" s="271"/>
      <c r="L413" s="271"/>
      <c r="M413" s="271"/>
      <c r="N413" s="271"/>
      <c r="O413" s="271"/>
      <c r="P413" s="271"/>
      <c r="Q413" s="271"/>
      <c r="R413" s="271"/>
      <c r="S413" s="271"/>
      <c r="T413" s="271"/>
      <c r="U413" s="271"/>
      <c r="V413" s="271"/>
      <c r="W413" s="271"/>
      <c r="X413" s="271"/>
      <c r="Y413" s="271"/>
      <c r="Z413" s="271"/>
      <c r="AA413" s="271"/>
      <c r="AB413" s="271"/>
      <c r="AC413" s="271"/>
      <c r="AD413" s="271"/>
      <c r="AE413" s="271"/>
      <c r="AF413" s="271"/>
      <c r="AG413" s="271"/>
      <c r="AH413" s="271"/>
      <c r="AI413" s="271"/>
      <c r="AJ413" s="271"/>
      <c r="AK413" s="271"/>
    </row>
    <row r="414" spans="3:37" ht="12.75">
      <c r="C414" s="271"/>
      <c r="D414" s="363"/>
      <c r="E414" s="271"/>
      <c r="F414" s="271"/>
      <c r="G414" s="271"/>
      <c r="H414" s="271"/>
      <c r="I414" s="271"/>
      <c r="J414" s="271"/>
      <c r="K414" s="271"/>
      <c r="L414" s="271"/>
      <c r="M414" s="271"/>
      <c r="N414" s="271"/>
      <c r="O414" s="271"/>
      <c r="P414" s="271"/>
      <c r="Q414" s="271"/>
      <c r="R414" s="271"/>
      <c r="S414" s="271"/>
      <c r="T414" s="271"/>
      <c r="U414" s="271"/>
      <c r="V414" s="271"/>
      <c r="W414" s="271"/>
      <c r="X414" s="271"/>
      <c r="Y414" s="271"/>
      <c r="Z414" s="271"/>
      <c r="AA414" s="271"/>
      <c r="AB414" s="271"/>
      <c r="AC414" s="271"/>
      <c r="AD414" s="271"/>
      <c r="AE414" s="271"/>
      <c r="AF414" s="271"/>
      <c r="AG414" s="271"/>
      <c r="AH414" s="271"/>
      <c r="AI414" s="271"/>
      <c r="AJ414" s="271"/>
      <c r="AK414" s="271"/>
    </row>
  </sheetData>
  <sheetProtection password="DFAB" sheet="1" objects="1" selectLockedCells="1" selectUnlockedCells="1"/>
  <mergeCells count="33">
    <mergeCell ref="E1:G1"/>
    <mergeCell ref="A2:G2"/>
    <mergeCell ref="A4:B5"/>
    <mergeCell ref="C4:C5"/>
    <mergeCell ref="D4:D5"/>
    <mergeCell ref="E4:E5"/>
    <mergeCell ref="F4:F5"/>
    <mergeCell ref="G4:G5"/>
    <mergeCell ref="A6:E6"/>
    <mergeCell ref="B17:E17"/>
    <mergeCell ref="A59:B59"/>
    <mergeCell ref="A60:B60"/>
    <mergeCell ref="A61:B62"/>
    <mergeCell ref="C61:C62"/>
    <mergeCell ref="D61:D62"/>
    <mergeCell ref="E61:E62"/>
    <mergeCell ref="A97:A99"/>
    <mergeCell ref="F61:F62"/>
    <mergeCell ref="G61:G62"/>
    <mergeCell ref="A63:E63"/>
    <mergeCell ref="A65:A73"/>
    <mergeCell ref="A75:A79"/>
    <mergeCell ref="A81:A83"/>
    <mergeCell ref="A100:B100"/>
    <mergeCell ref="A101:B101"/>
    <mergeCell ref="A102:B102"/>
    <mergeCell ref="A103:B103"/>
    <mergeCell ref="A104:B104"/>
    <mergeCell ref="B84:E84"/>
    <mergeCell ref="A85:A87"/>
    <mergeCell ref="B88:E88"/>
    <mergeCell ref="A89:A91"/>
    <mergeCell ref="A93:A95"/>
  </mergeCells>
  <printOptions horizontalCentered="1" verticalCentered="1"/>
  <pageMargins left="0.3937007874015748" right="0.3937007874015748" top="0" bottom="0" header="0.5118110236220472" footer="0.15748031496062992"/>
  <pageSetup fitToHeight="1" fitToWidth="1" horizontalDpi="300" verticalDpi="300" orientation="landscape" paperSize="9" scale="81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162"/>
  <sheetViews>
    <sheetView view="pageBreakPreview" zoomScaleSheetLayoutView="100" zoomScalePageLayoutView="0" workbookViewId="0" topLeftCell="A10">
      <selection activeCell="L32" sqref="L32"/>
    </sheetView>
  </sheetViews>
  <sheetFormatPr defaultColWidth="9.140625" defaultRowHeight="12.75"/>
  <cols>
    <col min="1" max="1" width="50.57421875" style="1" customWidth="1"/>
    <col min="2" max="4" width="0" style="1" hidden="1" customWidth="1"/>
    <col min="5" max="5" width="15.7109375" style="1" customWidth="1"/>
    <col min="6" max="10" width="9.140625" style="1" customWidth="1"/>
    <col min="11" max="11" width="19.57421875" style="1" customWidth="1"/>
    <col min="12" max="16384" width="9.140625" style="1" customWidth="1"/>
  </cols>
  <sheetData>
    <row r="1" spans="5:10" s="4" customFormat="1" ht="11.25">
      <c r="E1" s="69"/>
      <c r="J1" s="4" t="s">
        <v>335</v>
      </c>
    </row>
    <row r="2" spans="1:5" s="11" customFormat="1" ht="26.25" customHeight="1">
      <c r="A2" s="70" t="s">
        <v>151</v>
      </c>
      <c r="B2" s="71"/>
      <c r="C2" s="71"/>
      <c r="D2" s="71"/>
      <c r="E2" s="71"/>
    </row>
    <row r="3" spans="2:5" s="4" customFormat="1" ht="11.25">
      <c r="B3" s="4" t="s">
        <v>46</v>
      </c>
      <c r="E3" s="11"/>
    </row>
    <row r="4" spans="1:12" s="8" customFormat="1" ht="21.75" customHeight="1">
      <c r="A4" s="9" t="s">
        <v>152</v>
      </c>
      <c r="B4" s="531" t="s">
        <v>7</v>
      </c>
      <c r="C4" s="531"/>
      <c r="D4" s="531"/>
      <c r="E4" s="9" t="s">
        <v>153</v>
      </c>
      <c r="G4" s="531" t="s">
        <v>154</v>
      </c>
      <c r="H4" s="531"/>
      <c r="I4" s="531"/>
      <c r="J4" s="531"/>
      <c r="K4" s="531"/>
      <c r="L4" s="9" t="s">
        <v>153</v>
      </c>
    </row>
    <row r="5" spans="1:12" s="4" customFormat="1" ht="11.25" customHeight="1">
      <c r="A5" s="532" t="s">
        <v>36</v>
      </c>
      <c r="B5" s="532"/>
      <c r="C5" s="532"/>
      <c r="D5" s="532"/>
      <c r="E5" s="532"/>
      <c r="G5" s="12" t="s">
        <v>95</v>
      </c>
      <c r="H5" s="532" t="s">
        <v>96</v>
      </c>
      <c r="I5" s="532"/>
      <c r="J5" s="532"/>
      <c r="K5" s="532"/>
      <c r="L5" s="532"/>
    </row>
    <row r="6" spans="1:12" s="4" customFormat="1" ht="11.25" customHeight="1">
      <c r="A6" s="14" t="s">
        <v>37</v>
      </c>
      <c r="B6" s="14" t="s">
        <v>35</v>
      </c>
      <c r="C6" s="14"/>
      <c r="D6" s="14" t="s">
        <v>36</v>
      </c>
      <c r="E6" s="19">
        <f>2_melléklet_bevételek!E8</f>
        <v>28768.2124</v>
      </c>
      <c r="G6" s="73"/>
      <c r="H6" s="533" t="s">
        <v>97</v>
      </c>
      <c r="I6" s="533"/>
      <c r="J6" s="533"/>
      <c r="K6" s="533"/>
      <c r="L6" s="74">
        <f>3_melléklet_kiadások!E8</f>
        <v>99350.19923327383</v>
      </c>
    </row>
    <row r="7" spans="1:12" s="18" customFormat="1" ht="11.25">
      <c r="A7" s="14" t="s">
        <v>39</v>
      </c>
      <c r="B7" s="23"/>
      <c r="C7" s="23"/>
      <c r="D7" s="23" t="s">
        <v>38</v>
      </c>
      <c r="E7" s="19">
        <f>2_melléklet_bevételek!E10</f>
        <v>46460</v>
      </c>
      <c r="G7" s="75"/>
      <c r="H7" s="533" t="s">
        <v>98</v>
      </c>
      <c r="I7" s="533"/>
      <c r="J7" s="533"/>
      <c r="K7" s="533"/>
      <c r="L7" s="74">
        <f>3_melléklet_kiadások!E9</f>
        <v>31513.820083314284</v>
      </c>
    </row>
    <row r="8" spans="1:12" s="4" customFormat="1" ht="11.25">
      <c r="A8" s="20" t="s">
        <v>44</v>
      </c>
      <c r="B8" s="14"/>
      <c r="C8" s="14"/>
      <c r="D8" s="14" t="s">
        <v>155</v>
      </c>
      <c r="E8" s="195">
        <f>SUM(E6:E7)</f>
        <v>75228.2124</v>
      </c>
      <c r="G8" s="75"/>
      <c r="H8" s="533" t="s">
        <v>99</v>
      </c>
      <c r="I8" s="533"/>
      <c r="J8" s="533"/>
      <c r="K8" s="533"/>
      <c r="L8" s="74">
        <f>3_melléklet_kiadások!E10</f>
        <v>66816.08913333334</v>
      </c>
    </row>
    <row r="9" spans="1:12" s="4" customFormat="1" ht="11.25">
      <c r="A9" s="470" t="s">
        <v>2</v>
      </c>
      <c r="B9" s="470"/>
      <c r="C9" s="470"/>
      <c r="D9" s="470"/>
      <c r="E9" s="470"/>
      <c r="G9" s="75"/>
      <c r="H9" s="533" t="s">
        <v>101</v>
      </c>
      <c r="I9" s="533"/>
      <c r="J9" s="533"/>
      <c r="K9" s="533"/>
      <c r="L9" s="74">
        <f>3_melléklet_kiadások!E12</f>
        <v>0</v>
      </c>
    </row>
    <row r="10" spans="1:12" s="4" customFormat="1" ht="11.25">
      <c r="A10" s="76" t="s">
        <v>47</v>
      </c>
      <c r="B10" s="77"/>
      <c r="C10" s="77"/>
      <c r="D10" s="77"/>
      <c r="E10" s="78">
        <f>2_melléklet_bevételek!E26</f>
        <v>187574</v>
      </c>
      <c r="G10" s="75"/>
      <c r="H10" s="533" t="s">
        <v>102</v>
      </c>
      <c r="I10" s="533"/>
      <c r="J10" s="533"/>
      <c r="K10" s="533"/>
      <c r="L10" s="74">
        <f>3_melléklet_kiadások!E13</f>
        <v>22186</v>
      </c>
    </row>
    <row r="11" spans="1:12" s="4" customFormat="1" ht="11.25">
      <c r="A11" s="20" t="s">
        <v>56</v>
      </c>
      <c r="B11" s="38"/>
      <c r="C11" s="38"/>
      <c r="D11" s="38" t="s">
        <v>156</v>
      </c>
      <c r="E11" s="195">
        <f>SUM(E10)</f>
        <v>187574</v>
      </c>
      <c r="G11" s="75"/>
      <c r="H11" s="533" t="s">
        <v>103</v>
      </c>
      <c r="I11" s="533"/>
      <c r="J11" s="533"/>
      <c r="K11" s="533"/>
      <c r="L11" s="74">
        <f>3_melléklet_kiadások!E14</f>
        <v>14318.4</v>
      </c>
    </row>
    <row r="12" spans="1:12" s="4" customFormat="1" ht="11.25">
      <c r="A12" s="470" t="s">
        <v>65</v>
      </c>
      <c r="B12" s="470"/>
      <c r="C12" s="470"/>
      <c r="D12" s="470"/>
      <c r="E12" s="470"/>
      <c r="G12" s="79"/>
      <c r="H12" s="534" t="s">
        <v>105</v>
      </c>
      <c r="I12" s="534"/>
      <c r="J12" s="534"/>
      <c r="K12" s="534"/>
      <c r="L12" s="195">
        <f>SUM(L6:L11)-1</f>
        <v>234183.50844992147</v>
      </c>
    </row>
    <row r="13" spans="1:12" s="4" customFormat="1" ht="11.25">
      <c r="A13" s="14" t="s">
        <v>66</v>
      </c>
      <c r="B13" s="23"/>
      <c r="C13" s="23"/>
      <c r="D13" s="23" t="s">
        <v>157</v>
      </c>
      <c r="E13" s="19">
        <f>2_melléklet_bevételek!E35</f>
        <v>12096.385</v>
      </c>
      <c r="G13" s="80" t="s">
        <v>45</v>
      </c>
      <c r="H13" s="532" t="s">
        <v>106</v>
      </c>
      <c r="I13" s="532"/>
      <c r="J13" s="532"/>
      <c r="K13" s="532"/>
      <c r="L13" s="72"/>
    </row>
    <row r="14" spans="1:12" s="4" customFormat="1" ht="11.25">
      <c r="A14" s="16" t="s">
        <v>67</v>
      </c>
      <c r="B14" s="23"/>
      <c r="C14" s="23"/>
      <c r="D14" s="23" t="s">
        <v>158</v>
      </c>
      <c r="E14" s="19">
        <f>2_melléklet_bevételek!E36</f>
        <v>3663</v>
      </c>
      <c r="G14" s="73"/>
      <c r="H14" s="533" t="s">
        <v>107</v>
      </c>
      <c r="I14" s="533"/>
      <c r="J14" s="533"/>
      <c r="K14" s="533"/>
      <c r="L14" s="74">
        <f>3_melléklet_kiadások!E18</f>
        <v>43858</v>
      </c>
    </row>
    <row r="15" spans="1:12" s="4" customFormat="1" ht="11.25">
      <c r="A15" s="14" t="s">
        <v>68</v>
      </c>
      <c r="B15" s="16"/>
      <c r="C15" s="16"/>
      <c r="D15" s="16" t="s">
        <v>157</v>
      </c>
      <c r="E15" s="19">
        <f>2_melléklet_bevételek!E37</f>
        <v>10649</v>
      </c>
      <c r="G15" s="75"/>
      <c r="H15" s="533" t="s">
        <v>108</v>
      </c>
      <c r="I15" s="533"/>
      <c r="J15" s="533"/>
      <c r="K15" s="533"/>
      <c r="L15" s="74">
        <f>3_melléklet_kiadások!E19</f>
        <v>20759</v>
      </c>
    </row>
    <row r="16" spans="1:12" s="22" customFormat="1" ht="11.25">
      <c r="A16" s="16" t="s">
        <v>67</v>
      </c>
      <c r="B16" s="38"/>
      <c r="C16" s="38"/>
      <c r="D16" s="38" t="s">
        <v>159</v>
      </c>
      <c r="E16" s="19">
        <f>2_melléklet_bevételek!E38</f>
        <v>0</v>
      </c>
      <c r="G16" s="75"/>
      <c r="H16" s="533" t="s">
        <v>109</v>
      </c>
      <c r="I16" s="533"/>
      <c r="J16" s="533"/>
      <c r="K16" s="533"/>
      <c r="L16" s="74">
        <f>3_melléklet_kiadások!E20</f>
        <v>0</v>
      </c>
    </row>
    <row r="17" spans="1:12" s="22" customFormat="1" ht="39">
      <c r="A17" s="14" t="s">
        <v>69</v>
      </c>
      <c r="B17" s="44" t="s">
        <v>71</v>
      </c>
      <c r="C17" s="44"/>
      <c r="D17" s="33" t="s">
        <v>160</v>
      </c>
      <c r="E17" s="19">
        <f>2_melléklet_bevételek!E39</f>
        <v>1376</v>
      </c>
      <c r="G17" s="75"/>
      <c r="H17" s="533" t="s">
        <v>110</v>
      </c>
      <c r="I17" s="533"/>
      <c r="J17" s="533"/>
      <c r="K17" s="533"/>
      <c r="L17" s="74">
        <f>3_melléklet_kiadások!E21</f>
        <v>26604</v>
      </c>
    </row>
    <row r="18" spans="1:12" s="4" customFormat="1" ht="12">
      <c r="A18" s="20" t="s">
        <v>70</v>
      </c>
      <c r="B18" s="14" t="s">
        <v>76</v>
      </c>
      <c r="C18" s="14"/>
      <c r="D18" s="14" t="s">
        <v>161</v>
      </c>
      <c r="E18" s="195">
        <f>E13+E15+E17</f>
        <v>24121.385000000002</v>
      </c>
      <c r="G18" s="79"/>
      <c r="H18" s="535" t="s">
        <v>111</v>
      </c>
      <c r="I18" s="535"/>
      <c r="J18" s="535"/>
      <c r="K18" s="535"/>
      <c r="L18" s="195">
        <f>SUM(L14:L17)</f>
        <v>91221</v>
      </c>
    </row>
    <row r="19" spans="1:12" s="4" customFormat="1" ht="11.25">
      <c r="A19" s="470" t="s">
        <v>72</v>
      </c>
      <c r="B19" s="470"/>
      <c r="C19" s="470"/>
      <c r="D19" s="470" t="s">
        <v>82</v>
      </c>
      <c r="E19" s="470"/>
      <c r="G19" s="81" t="s">
        <v>57</v>
      </c>
      <c r="H19" s="532" t="s">
        <v>112</v>
      </c>
      <c r="I19" s="532"/>
      <c r="J19" s="532"/>
      <c r="K19" s="532"/>
      <c r="L19" s="72"/>
    </row>
    <row r="20" spans="1:12" s="4" customFormat="1" ht="11.25">
      <c r="A20" s="14" t="s">
        <v>162</v>
      </c>
      <c r="B20" s="14" t="s">
        <v>46</v>
      </c>
      <c r="C20" s="14"/>
      <c r="D20" s="14" t="s">
        <v>163</v>
      </c>
      <c r="E20" s="82">
        <f>2_melléklet_bevételek!E42</f>
        <v>57</v>
      </c>
      <c r="G20" s="73"/>
      <c r="H20" s="533" t="s">
        <v>113</v>
      </c>
      <c r="I20" s="533"/>
      <c r="J20" s="533"/>
      <c r="K20" s="533"/>
      <c r="L20" s="74">
        <f>3_melléklet_kiadások!E24</f>
        <v>2096.6040000000003</v>
      </c>
    </row>
    <row r="21" spans="1:12" s="4" customFormat="1" ht="11.25">
      <c r="A21" s="23" t="s">
        <v>67</v>
      </c>
      <c r="B21" s="38"/>
      <c r="C21" s="38"/>
      <c r="D21" s="38" t="s">
        <v>164</v>
      </c>
      <c r="E21" s="82">
        <f>2_melléklet_bevételek!E43</f>
        <v>57</v>
      </c>
      <c r="G21" s="75"/>
      <c r="H21" s="533" t="s">
        <v>114</v>
      </c>
      <c r="I21" s="533"/>
      <c r="J21" s="533"/>
      <c r="K21" s="533"/>
      <c r="L21" s="74">
        <f>3_melléklet_kiadások!E25</f>
        <v>0</v>
      </c>
    </row>
    <row r="22" spans="1:12" s="18" customFormat="1" ht="12">
      <c r="A22" s="20" t="s">
        <v>75</v>
      </c>
      <c r="B22" s="83" t="s">
        <v>165</v>
      </c>
      <c r="C22" s="84"/>
      <c r="D22" s="85"/>
      <c r="E22" s="195">
        <f>SUM(E20)</f>
        <v>57</v>
      </c>
      <c r="G22" s="79"/>
      <c r="H22" s="87" t="s">
        <v>115</v>
      </c>
      <c r="I22" s="87"/>
      <c r="J22" s="87"/>
      <c r="K22" s="87"/>
      <c r="L22" s="195">
        <f>SUM(L20:L21)</f>
        <v>2096.6040000000003</v>
      </c>
    </row>
    <row r="23" spans="1:12" s="4" customFormat="1" ht="11.25">
      <c r="A23" s="136" t="s">
        <v>3</v>
      </c>
      <c r="B23" s="137"/>
      <c r="C23" s="137"/>
      <c r="D23" s="137"/>
      <c r="E23" s="138"/>
      <c r="G23" s="80" t="s">
        <v>76</v>
      </c>
      <c r="H23" s="532" t="s">
        <v>4</v>
      </c>
      <c r="I23" s="532"/>
      <c r="J23" s="532"/>
      <c r="K23" s="532"/>
      <c r="L23" s="72"/>
    </row>
    <row r="24" spans="1:12" s="4" customFormat="1" ht="11.25">
      <c r="A24" s="126" t="str">
        <f>'[7]2_melléklet_bevételek'!B27</f>
        <v>Felhalmozási és tőke jellegű bevételek</v>
      </c>
      <c r="B24" s="126" t="s">
        <v>57</v>
      </c>
      <c r="C24" s="126"/>
      <c r="D24" s="126" t="s">
        <v>3</v>
      </c>
      <c r="E24" s="194">
        <f>2_melléklet_bevételek!E33</f>
        <v>206387</v>
      </c>
      <c r="G24" s="73"/>
      <c r="H24" s="533" t="s">
        <v>125</v>
      </c>
      <c r="I24" s="533"/>
      <c r="J24" s="533"/>
      <c r="K24" s="533"/>
      <c r="L24" s="74">
        <f>3_melléklet_kiadások!E28</f>
        <v>0</v>
      </c>
    </row>
    <row r="25" spans="1:12" s="7" customFormat="1" ht="12" customHeight="1">
      <c r="A25" s="132" t="s">
        <v>63</v>
      </c>
      <c r="B25" s="126" t="s">
        <v>64</v>
      </c>
      <c r="C25" s="126"/>
      <c r="D25" s="126" t="s">
        <v>166</v>
      </c>
      <c r="E25" s="195">
        <f>E24</f>
        <v>206387</v>
      </c>
      <c r="G25" s="75"/>
      <c r="H25" s="533" t="s">
        <v>126</v>
      </c>
      <c r="I25" s="533"/>
      <c r="J25" s="533"/>
      <c r="K25" s="533"/>
      <c r="L25" s="74">
        <f>3_melléklet_kiadások!E29</f>
        <v>190297</v>
      </c>
    </row>
    <row r="26" spans="1:12" s="7" customFormat="1" ht="12">
      <c r="A26" s="40" t="s">
        <v>4</v>
      </c>
      <c r="B26" s="42"/>
      <c r="C26" s="42"/>
      <c r="D26" s="42" t="s">
        <v>97</v>
      </c>
      <c r="E26" s="43"/>
      <c r="G26" s="79"/>
      <c r="H26" s="539" t="s">
        <v>84</v>
      </c>
      <c r="I26" s="539"/>
      <c r="J26" s="539"/>
      <c r="K26" s="539"/>
      <c r="L26" s="195">
        <f>SUM(L24:L25)</f>
        <v>190297</v>
      </c>
    </row>
    <row r="27" spans="1:12" s="18" customFormat="1" ht="11.25">
      <c r="A27" s="14" t="s">
        <v>82</v>
      </c>
      <c r="B27" s="14"/>
      <c r="C27" s="14"/>
      <c r="D27" s="14" t="s">
        <v>98</v>
      </c>
      <c r="E27" s="19">
        <f>2_melléklet_bevételek!E52</f>
        <v>0</v>
      </c>
      <c r="G27" s="80" t="s">
        <v>81</v>
      </c>
      <c r="H27" s="532" t="s">
        <v>127</v>
      </c>
      <c r="I27" s="532"/>
      <c r="J27" s="532"/>
      <c r="K27" s="532"/>
      <c r="L27" s="72"/>
    </row>
    <row r="28" spans="1:12" s="22" customFormat="1" ht="12" customHeight="1">
      <c r="A28" s="14" t="s">
        <v>83</v>
      </c>
      <c r="B28" s="14"/>
      <c r="C28" s="14"/>
      <c r="D28" s="14" t="s">
        <v>99</v>
      </c>
      <c r="E28" s="19">
        <f>2_melléklet_bevételek!E53</f>
        <v>12000</v>
      </c>
      <c r="G28" s="73"/>
      <c r="H28" s="533" t="s">
        <v>128</v>
      </c>
      <c r="I28" s="533"/>
      <c r="J28" s="533"/>
      <c r="K28" s="533"/>
      <c r="L28" s="74">
        <f>3_melléklet_kiadások!E32</f>
        <v>149.29999999999927</v>
      </c>
    </row>
    <row r="29" spans="1:12" s="11" customFormat="1" ht="11.25">
      <c r="A29" s="20" t="s">
        <v>84</v>
      </c>
      <c r="B29" s="23"/>
      <c r="C29" s="23"/>
      <c r="D29" s="23" t="s">
        <v>100</v>
      </c>
      <c r="E29" s="196">
        <f>SUM(E27:E28)</f>
        <v>12000</v>
      </c>
      <c r="G29" s="75"/>
      <c r="H29" s="533" t="s">
        <v>129</v>
      </c>
      <c r="I29" s="533"/>
      <c r="J29" s="533"/>
      <c r="K29" s="533"/>
      <c r="L29" s="74">
        <f>3_melléklet_kiadások!E33</f>
        <v>0</v>
      </c>
    </row>
    <row r="30" spans="1:12" s="4" customFormat="1" ht="12">
      <c r="A30" s="40" t="s">
        <v>86</v>
      </c>
      <c r="B30" s="42"/>
      <c r="C30" s="42"/>
      <c r="D30" s="42" t="s">
        <v>101</v>
      </c>
      <c r="E30" s="43"/>
      <c r="G30" s="79"/>
      <c r="H30" s="539" t="s">
        <v>130</v>
      </c>
      <c r="I30" s="539"/>
      <c r="J30" s="539"/>
      <c r="K30" s="539"/>
      <c r="L30" s="195">
        <f>SUM(L28:L29)</f>
        <v>149.29999999999927</v>
      </c>
    </row>
    <row r="31" spans="1:12" s="4" customFormat="1" ht="12.75">
      <c r="A31" s="14" t="s">
        <v>87</v>
      </c>
      <c r="B31" s="14"/>
      <c r="C31" s="14"/>
      <c r="D31" s="14" t="s">
        <v>167</v>
      </c>
      <c r="E31" s="82">
        <f>2_melléklet_bevételek!E56</f>
        <v>12580</v>
      </c>
      <c r="G31" s="536" t="s">
        <v>131</v>
      </c>
      <c r="H31" s="536"/>
      <c r="I31" s="536"/>
      <c r="J31" s="536"/>
      <c r="K31" s="536"/>
      <c r="L31" s="88">
        <f>L30+L26+L22+L18+L12</f>
        <v>517947.4124499215</v>
      </c>
    </row>
    <row r="32" spans="1:13" s="4" customFormat="1" ht="11.25">
      <c r="A32" s="14" t="s">
        <v>88</v>
      </c>
      <c r="B32" s="14"/>
      <c r="C32" s="14"/>
      <c r="D32" s="14" t="s">
        <v>168</v>
      </c>
      <c r="E32" s="82">
        <f>2_melléklet_bevételek!E57</f>
        <v>0</v>
      </c>
      <c r="G32" s="89"/>
      <c r="H32" s="89"/>
      <c r="I32" s="89"/>
      <c r="J32" s="89"/>
      <c r="K32" s="89"/>
      <c r="L32" s="89"/>
      <c r="M32" s="89"/>
    </row>
    <row r="33" spans="1:13" s="4" customFormat="1" ht="11.25">
      <c r="A33" s="20" t="s">
        <v>89</v>
      </c>
      <c r="B33" s="23"/>
      <c r="C33" s="23"/>
      <c r="D33" s="23" t="s">
        <v>169</v>
      </c>
      <c r="E33" s="86">
        <f>SUM(E31:E32)</f>
        <v>12580</v>
      </c>
      <c r="G33" s="89"/>
      <c r="H33" s="89"/>
      <c r="I33" s="89"/>
      <c r="J33" s="89"/>
      <c r="K33" s="89"/>
      <c r="L33" s="89"/>
      <c r="M33" s="89"/>
    </row>
    <row r="34" spans="1:13" s="4" customFormat="1" ht="11.25">
      <c r="A34" s="90" t="s">
        <v>90</v>
      </c>
      <c r="B34" s="91"/>
      <c r="C34" s="91"/>
      <c r="D34" s="91" t="s">
        <v>105</v>
      </c>
      <c r="E34" s="88">
        <f>E33+E29+E25+E22+E18+E11+E8-1</f>
        <v>517946.5974</v>
      </c>
      <c r="G34" s="89"/>
      <c r="H34" s="89"/>
      <c r="I34" s="89"/>
      <c r="J34" s="89"/>
      <c r="K34" s="89"/>
      <c r="L34" s="89"/>
      <c r="M34" s="89"/>
    </row>
    <row r="35" spans="7:13" s="22" customFormat="1" ht="11.25">
      <c r="G35" s="67"/>
      <c r="H35" s="67"/>
      <c r="I35" s="89"/>
      <c r="J35" s="89"/>
      <c r="K35" s="89"/>
      <c r="L35" s="92"/>
      <c r="M35" s="93"/>
    </row>
    <row r="36" s="22" customFormat="1" ht="12.75" customHeight="1">
      <c r="M36" s="93"/>
    </row>
    <row r="37" spans="1:13" s="22" customFormat="1" ht="22.5" customHeight="1">
      <c r="A37" s="537"/>
      <c r="B37" s="537"/>
      <c r="C37" s="537"/>
      <c r="D37" s="537"/>
      <c r="E37" s="537"/>
      <c r="M37" s="93"/>
    </row>
    <row r="38" spans="1:13" s="22" customFormat="1" ht="14.25" customHeight="1">
      <c r="A38" s="95"/>
      <c r="B38" s="537"/>
      <c r="C38" s="537"/>
      <c r="D38" s="537"/>
      <c r="E38" s="96"/>
      <c r="M38" s="93"/>
    </row>
    <row r="39" spans="1:13" s="4" customFormat="1" ht="15" customHeight="1">
      <c r="A39" s="95"/>
      <c r="B39" s="538"/>
      <c r="C39" s="538"/>
      <c r="D39" s="538"/>
      <c r="E39" s="96"/>
      <c r="M39" s="89"/>
    </row>
    <row r="40" spans="1:13" s="4" customFormat="1" ht="24.75" customHeight="1">
      <c r="A40" s="97"/>
      <c r="B40" s="98"/>
      <c r="C40" s="98"/>
      <c r="D40" s="98"/>
      <c r="E40" s="96"/>
      <c r="M40" s="89"/>
    </row>
    <row r="41" spans="1:5" s="4" customFormat="1" ht="18" customHeight="1">
      <c r="A41" s="98"/>
      <c r="B41" s="98"/>
      <c r="C41" s="98"/>
      <c r="D41" s="98"/>
      <c r="E41" s="98"/>
    </row>
    <row r="42" spans="1:5" s="4" customFormat="1" ht="11.25">
      <c r="A42" s="98"/>
      <c r="B42" s="98"/>
      <c r="C42" s="98"/>
      <c r="D42" s="98"/>
      <c r="E42" s="98"/>
    </row>
    <row r="43" spans="1:5" s="4" customFormat="1" ht="11.25">
      <c r="A43" s="98"/>
      <c r="B43" s="98"/>
      <c r="C43" s="98"/>
      <c r="D43" s="98"/>
      <c r="E43" s="98"/>
    </row>
    <row r="44" spans="1:5" s="7" customFormat="1" ht="8.25">
      <c r="A44" s="99"/>
      <c r="B44" s="99"/>
      <c r="C44" s="99"/>
      <c r="D44" s="99"/>
      <c r="E44" s="99"/>
    </row>
    <row r="45" spans="1:5" s="4" customFormat="1" ht="11.25">
      <c r="A45" s="98"/>
      <c r="B45" s="98"/>
      <c r="C45" s="98"/>
      <c r="D45" s="98"/>
      <c r="E45" s="98"/>
    </row>
    <row r="46" spans="1:5" s="4" customFormat="1" ht="11.25">
      <c r="A46" s="98"/>
      <c r="B46" s="98"/>
      <c r="C46" s="98"/>
      <c r="D46" s="98"/>
      <c r="E46" s="98"/>
    </row>
    <row r="47" spans="1:5" s="4" customFormat="1" ht="11.25">
      <c r="A47" s="98"/>
      <c r="B47" s="98"/>
      <c r="C47" s="98"/>
      <c r="D47" s="98"/>
      <c r="E47" s="98"/>
    </row>
    <row r="48" spans="1:5" s="7" customFormat="1" ht="8.25">
      <c r="A48" s="99"/>
      <c r="B48" s="99"/>
      <c r="C48" s="99"/>
      <c r="D48" s="99"/>
      <c r="E48" s="99"/>
    </row>
    <row r="49" spans="1:5" s="22" customFormat="1" ht="11.25">
      <c r="A49" s="100"/>
      <c r="B49" s="100"/>
      <c r="C49" s="100"/>
      <c r="D49" s="100"/>
      <c r="E49" s="100"/>
    </row>
    <row r="50" spans="1:5" s="22" customFormat="1" ht="12.75">
      <c r="A50" s="101"/>
      <c r="B50" s="100"/>
      <c r="C50" s="100"/>
      <c r="D50" s="100"/>
      <c r="E50" s="102"/>
    </row>
    <row r="51" spans="1:5" s="4" customFormat="1" ht="11.25">
      <c r="A51" s="94"/>
      <c r="B51" s="98"/>
      <c r="C51" s="98"/>
      <c r="D51" s="98"/>
      <c r="E51" s="102"/>
    </row>
    <row r="52" spans="1:5" s="4" customFormat="1" ht="11.25">
      <c r="A52" s="103"/>
      <c r="B52" s="98"/>
      <c r="C52" s="98"/>
      <c r="D52" s="98"/>
      <c r="E52" s="104"/>
    </row>
    <row r="53" spans="1:5" s="4" customFormat="1" ht="11.25" customHeight="1">
      <c r="A53" s="98"/>
      <c r="B53" s="98"/>
      <c r="C53" s="98"/>
      <c r="D53" s="98"/>
      <c r="E53" s="98"/>
    </row>
    <row r="54" spans="1:5" s="4" customFormat="1" ht="11.25">
      <c r="A54" s="98"/>
      <c r="B54" s="98"/>
      <c r="C54" s="98"/>
      <c r="D54" s="98"/>
      <c r="E54" s="98"/>
    </row>
    <row r="55" spans="1:5" s="4" customFormat="1" ht="11.25">
      <c r="A55" s="98"/>
      <c r="B55" s="98"/>
      <c r="C55" s="98"/>
      <c r="D55" s="98"/>
      <c r="E55" s="98"/>
    </row>
    <row r="56" spans="1:5" s="4" customFormat="1" ht="11.25">
      <c r="A56" s="98"/>
      <c r="B56" s="98"/>
      <c r="C56" s="98"/>
      <c r="D56" s="98"/>
      <c r="E56" s="98"/>
    </row>
    <row r="57" spans="1:5" s="22" customFormat="1" ht="11.25">
      <c r="A57" s="100"/>
      <c r="B57" s="100"/>
      <c r="C57" s="100"/>
      <c r="D57" s="100"/>
      <c r="E57" s="100"/>
    </row>
    <row r="58" s="28" customFormat="1" ht="12" customHeight="1"/>
    <row r="59" s="105" customFormat="1" ht="9"/>
    <row r="60" s="4" customFormat="1" ht="11.25"/>
    <row r="61" s="4" customFormat="1" ht="11.25"/>
    <row r="62" s="22" customFormat="1" ht="11.25" customHeight="1"/>
    <row r="63" s="4" customFormat="1" ht="11.25"/>
    <row r="64" spans="7:12" s="4" customFormat="1" ht="12.75">
      <c r="G64" s="1"/>
      <c r="H64" s="1"/>
      <c r="I64" s="1"/>
      <c r="J64" s="1"/>
      <c r="K64" s="1"/>
      <c r="L64" s="57"/>
    </row>
    <row r="65" spans="7:12" s="4" customFormat="1" ht="12.75">
      <c r="G65" s="1"/>
      <c r="H65" s="1"/>
      <c r="I65" s="1"/>
      <c r="J65" s="1"/>
      <c r="K65" s="1"/>
      <c r="L65" s="57"/>
    </row>
    <row r="66" spans="7:12" s="22" customFormat="1" ht="12.75">
      <c r="G66" s="1"/>
      <c r="H66" s="1"/>
      <c r="I66" s="1"/>
      <c r="J66" s="1"/>
      <c r="K66" s="1"/>
      <c r="L66" s="57"/>
    </row>
    <row r="67" spans="7:12" s="68" customFormat="1" ht="12.75">
      <c r="G67" s="1"/>
      <c r="H67" s="1"/>
      <c r="I67" s="1"/>
      <c r="J67" s="1"/>
      <c r="K67" s="1"/>
      <c r="L67" s="57"/>
    </row>
    <row r="68" s="22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>
      <c r="G76" s="106"/>
    </row>
    <row r="77" s="4" customFormat="1" ht="16.5" customHeight="1"/>
    <row r="78" s="4" customFormat="1" ht="11.25"/>
    <row r="79" s="4" customFormat="1" ht="11.25"/>
    <row r="80" s="4" customFormat="1" ht="21.75" customHeight="1"/>
    <row r="81" s="4" customFormat="1" ht="15.75" customHeight="1"/>
    <row r="82" s="4" customFormat="1" ht="15.75" customHeight="1"/>
    <row r="83" s="4" customFormat="1" ht="11.25"/>
    <row r="84" s="22" customFormat="1" ht="11.25"/>
    <row r="85" s="4" customFormat="1" ht="11.25"/>
    <row r="86" s="4" customFormat="1" ht="11.25"/>
    <row r="87" s="4" customFormat="1" ht="11.25"/>
    <row r="88" s="22" customFormat="1" ht="11.25"/>
    <row r="89" s="4" customFormat="1" ht="11.25"/>
    <row r="90" s="4" customFormat="1" ht="11.25"/>
    <row r="91" s="4" customFormat="1" ht="11.25"/>
    <row r="92" s="107" customFormat="1" ht="11.25"/>
    <row r="123" ht="12.75">
      <c r="E123" s="57"/>
    </row>
    <row r="124" ht="12.75">
      <c r="E124" s="57"/>
    </row>
    <row r="125" ht="12.75">
      <c r="E125" s="57"/>
    </row>
    <row r="126" ht="12.75">
      <c r="E126" s="57"/>
    </row>
    <row r="127" ht="12.75">
      <c r="E127" s="57"/>
    </row>
    <row r="128" ht="12.75">
      <c r="E128" s="57"/>
    </row>
    <row r="129" ht="12.75">
      <c r="E129" s="57"/>
    </row>
    <row r="130" ht="12.75">
      <c r="E130" s="57"/>
    </row>
    <row r="131" ht="12.75">
      <c r="E131" s="57"/>
    </row>
    <row r="132" ht="12.75">
      <c r="E132" s="57"/>
    </row>
    <row r="133" ht="12.75">
      <c r="E133" s="57"/>
    </row>
    <row r="134" ht="12.75">
      <c r="E134" s="57"/>
    </row>
    <row r="135" ht="12.75">
      <c r="E135" s="57"/>
    </row>
    <row r="136" ht="12.75">
      <c r="E136" s="57"/>
    </row>
    <row r="137" ht="12.75">
      <c r="E137" s="57"/>
    </row>
    <row r="138" ht="12.75">
      <c r="E138" s="57"/>
    </row>
    <row r="139" ht="12.75">
      <c r="E139" s="57"/>
    </row>
    <row r="140" ht="12.75">
      <c r="E140" s="57"/>
    </row>
    <row r="141" ht="12.75">
      <c r="E141" s="57"/>
    </row>
    <row r="142" ht="12.75">
      <c r="E142" s="57"/>
    </row>
    <row r="143" ht="12.75">
      <c r="E143" s="57"/>
    </row>
    <row r="144" ht="12.75">
      <c r="E144" s="57"/>
    </row>
    <row r="145" ht="12.75">
      <c r="E145" s="57"/>
    </row>
    <row r="146" ht="12.75">
      <c r="E146" s="57"/>
    </row>
    <row r="147" ht="12.75">
      <c r="E147" s="57"/>
    </row>
    <row r="148" ht="12.75">
      <c r="E148" s="57"/>
    </row>
    <row r="149" ht="12.75">
      <c r="E149" s="57"/>
    </row>
    <row r="150" ht="12.75">
      <c r="E150" s="57"/>
    </row>
    <row r="151" ht="12.75">
      <c r="E151" s="57"/>
    </row>
    <row r="152" ht="12.75">
      <c r="E152" s="57"/>
    </row>
    <row r="153" ht="12.75">
      <c r="E153" s="57"/>
    </row>
    <row r="154" ht="12.75">
      <c r="E154" s="57"/>
    </row>
    <row r="155" ht="12.75">
      <c r="E155" s="57"/>
    </row>
    <row r="156" ht="12.75">
      <c r="E156" s="57"/>
    </row>
    <row r="157" ht="12.75">
      <c r="E157" s="57"/>
    </row>
    <row r="158" ht="12.75">
      <c r="E158" s="57"/>
    </row>
    <row r="159" ht="12.75">
      <c r="E159" s="57"/>
    </row>
    <row r="160" ht="12.75">
      <c r="E160" s="57"/>
    </row>
    <row r="161" ht="12.75">
      <c r="E161" s="57"/>
    </row>
    <row r="162" ht="12.75">
      <c r="E162" s="57"/>
    </row>
  </sheetData>
  <sheetProtection password="DFAB" sheet="1" objects="1" scenarios="1" selectLockedCells="1" selectUnlockedCells="1"/>
  <mergeCells count="35">
    <mergeCell ref="G31:K31"/>
    <mergeCell ref="A37:E37"/>
    <mergeCell ref="B38:D38"/>
    <mergeCell ref="B39:D39"/>
    <mergeCell ref="H25:K25"/>
    <mergeCell ref="H26:K26"/>
    <mergeCell ref="H27:K27"/>
    <mergeCell ref="H28:K28"/>
    <mergeCell ref="H29:K29"/>
    <mergeCell ref="H30:K30"/>
    <mergeCell ref="A19:E19"/>
    <mergeCell ref="H19:K19"/>
    <mergeCell ref="H20:K20"/>
    <mergeCell ref="H21:K21"/>
    <mergeCell ref="H23:K23"/>
    <mergeCell ref="H24:K24"/>
    <mergeCell ref="H13:K13"/>
    <mergeCell ref="H14:K14"/>
    <mergeCell ref="H15:K15"/>
    <mergeCell ref="H16:K16"/>
    <mergeCell ref="H17:K17"/>
    <mergeCell ref="H18:K18"/>
    <mergeCell ref="H8:K8"/>
    <mergeCell ref="A9:E9"/>
    <mergeCell ref="H9:K9"/>
    <mergeCell ref="H10:K10"/>
    <mergeCell ref="H11:K11"/>
    <mergeCell ref="A12:E12"/>
    <mergeCell ref="H12:K12"/>
    <mergeCell ref="B4:D4"/>
    <mergeCell ref="G4:K4"/>
    <mergeCell ref="A5:E5"/>
    <mergeCell ref="H5:L5"/>
    <mergeCell ref="H6:K6"/>
    <mergeCell ref="H7:K7"/>
  </mergeCells>
  <printOptions horizontalCentered="1" verticalCentered="1"/>
  <pageMargins left="0.39375" right="0.39375" top="0.39375" bottom="0.15763888888888888" header="0.5118055555555556" footer="0.15763888888888888"/>
  <pageSetup fitToHeight="1" fitToWidth="1" horizontalDpi="300" verticalDpi="3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Q8"/>
  <sheetViews>
    <sheetView showZeros="0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38.57421875" style="258" customWidth="1"/>
    <col min="2" max="7" width="13.140625" style="259" customWidth="1"/>
    <col min="8" max="9" width="13.140625" style="258" customWidth="1"/>
    <col min="10" max="16384" width="9.140625" style="258" customWidth="1"/>
  </cols>
  <sheetData>
    <row r="1" spans="2:9" s="232" customFormat="1" ht="16.5" customHeight="1">
      <c r="B1" s="233"/>
      <c r="C1" s="233"/>
      <c r="D1" s="233"/>
      <c r="E1" s="234" t="s">
        <v>202</v>
      </c>
      <c r="F1" s="233"/>
      <c r="G1" s="472" t="s">
        <v>321</v>
      </c>
      <c r="H1" s="472"/>
      <c r="I1" s="472"/>
    </row>
    <row r="2" spans="1:9" s="235" customFormat="1" ht="120.75" customHeight="1">
      <c r="A2" s="540" t="s">
        <v>203</v>
      </c>
      <c r="B2" s="541"/>
      <c r="C2" s="541"/>
      <c r="D2" s="541"/>
      <c r="E2" s="541"/>
      <c r="F2" s="541"/>
      <c r="G2" s="541"/>
      <c r="H2" s="541"/>
      <c r="I2" s="542"/>
    </row>
    <row r="3" spans="1:9" s="238" customFormat="1" ht="37.5" customHeight="1">
      <c r="A3" s="543" t="s">
        <v>204</v>
      </c>
      <c r="B3" s="236">
        <v>552411</v>
      </c>
      <c r="C3" s="236">
        <v>751153</v>
      </c>
      <c r="D3" s="236">
        <v>751854</v>
      </c>
      <c r="E3" s="236">
        <v>851297</v>
      </c>
      <c r="F3" s="236">
        <v>889928</v>
      </c>
      <c r="G3" s="236">
        <v>921815</v>
      </c>
      <c r="H3" s="236">
        <v>801115</v>
      </c>
      <c r="I3" s="237"/>
    </row>
    <row r="4" spans="1:9" s="238" customFormat="1" ht="47.25" customHeight="1">
      <c r="A4" s="544"/>
      <c r="B4" s="239" t="s">
        <v>13</v>
      </c>
      <c r="C4" s="239" t="s">
        <v>15</v>
      </c>
      <c r="D4" s="239" t="s">
        <v>16</v>
      </c>
      <c r="E4" s="239" t="s">
        <v>22</v>
      </c>
      <c r="F4" s="239" t="s">
        <v>190</v>
      </c>
      <c r="G4" s="239" t="s">
        <v>30</v>
      </c>
      <c r="H4" s="240" t="s">
        <v>205</v>
      </c>
      <c r="I4" s="241"/>
    </row>
    <row r="5" spans="1:9" s="238" customFormat="1" ht="24.75" customHeight="1">
      <c r="A5" s="242" t="s">
        <v>0</v>
      </c>
      <c r="B5" s="243">
        <v>3.5</v>
      </c>
      <c r="C5" s="243">
        <v>10.75</v>
      </c>
      <c r="D5" s="243">
        <v>10</v>
      </c>
      <c r="E5" s="243">
        <v>1.75</v>
      </c>
      <c r="F5" s="243">
        <v>1</v>
      </c>
      <c r="G5" s="243">
        <v>2</v>
      </c>
      <c r="H5" s="243"/>
      <c r="I5" s="244">
        <f>SUM(B5:H5)</f>
        <v>29</v>
      </c>
    </row>
    <row r="6" spans="1:43" s="248" customFormat="1" ht="26.25" customHeight="1">
      <c r="A6" s="245" t="s">
        <v>1</v>
      </c>
      <c r="B6" s="243"/>
      <c r="C6" s="243"/>
      <c r="D6" s="243"/>
      <c r="E6" s="243"/>
      <c r="F6" s="243"/>
      <c r="G6" s="243"/>
      <c r="H6" s="243">
        <v>19</v>
      </c>
      <c r="I6" s="244">
        <f>SUM(B6:H6)</f>
        <v>19</v>
      </c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</row>
    <row r="7" spans="1:43" s="248" customFormat="1" ht="26.25" customHeight="1">
      <c r="A7" s="245" t="s">
        <v>150</v>
      </c>
      <c r="B7" s="249">
        <f>B5+B6</f>
        <v>3.5</v>
      </c>
      <c r="C7" s="249">
        <f aca="true" t="shared" si="0" ref="C7:I7">C5+C6</f>
        <v>10.75</v>
      </c>
      <c r="D7" s="249">
        <f t="shared" si="0"/>
        <v>10</v>
      </c>
      <c r="E7" s="249">
        <f t="shared" si="0"/>
        <v>1.75</v>
      </c>
      <c r="F7" s="249">
        <f t="shared" si="0"/>
        <v>1</v>
      </c>
      <c r="G7" s="249">
        <f t="shared" si="0"/>
        <v>2</v>
      </c>
      <c r="H7" s="249">
        <f t="shared" si="0"/>
        <v>19</v>
      </c>
      <c r="I7" s="250">
        <f t="shared" si="0"/>
        <v>48</v>
      </c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</row>
    <row r="8" spans="1:43" s="257" customFormat="1" ht="12.75" thickBot="1">
      <c r="A8" s="251" t="s">
        <v>206</v>
      </c>
      <c r="B8" s="252"/>
      <c r="C8" s="252"/>
      <c r="D8" s="252"/>
      <c r="E8" s="252"/>
      <c r="F8" s="252"/>
      <c r="G8" s="252"/>
      <c r="H8" s="253"/>
      <c r="I8" s="254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</row>
  </sheetData>
  <sheetProtection password="DFAB" sheet="1" objects="1" scenarios="1" selectLockedCells="1" selectUnlockedCells="1"/>
  <mergeCells count="3">
    <mergeCell ref="A2:I2"/>
    <mergeCell ref="A3:A4"/>
    <mergeCell ref="G1:I1"/>
  </mergeCells>
  <printOptions horizontalCentered="1" verticalCentered="1"/>
  <pageMargins left="0.3937007874015748" right="0.3937007874015748" top="0" bottom="0" header="0.5118110236220472" footer="0.15748031496062992"/>
  <pageSetup horizontalDpi="300" verticalDpi="3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Kósa Erzsébet Anikó</dc:creator>
  <cp:keywords/>
  <dc:description/>
  <cp:lastModifiedBy>jegyzono</cp:lastModifiedBy>
  <cp:lastPrinted>2009-12-15T08:56:08Z</cp:lastPrinted>
  <dcterms:created xsi:type="dcterms:W3CDTF">2008-02-14T16:30:23Z</dcterms:created>
  <dcterms:modified xsi:type="dcterms:W3CDTF">2009-12-15T09:36:33Z</dcterms:modified>
  <cp:category/>
  <cp:version/>
  <cp:contentType/>
  <cp:contentStatus/>
</cp:coreProperties>
</file>