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8190" firstSheet="4" activeTab="7"/>
  </bookViews>
  <sheets>
    <sheet name="1_melléklet_bevételek" sheetId="1" r:id="rId1"/>
    <sheet name="2_melléklet_kiadások" sheetId="2" r:id="rId2"/>
    <sheet name="3_melléklet_felhalm_felujitas" sheetId="3" r:id="rId3"/>
    <sheet name="4_melléklet_PmH" sheetId="4" r:id="rId4"/>
    <sheet name="5_melléklet_ktgv_i_mérleg" sheetId="5" r:id="rId5"/>
    <sheet name="2a_mell " sheetId="6" state="hidden" r:id="rId6"/>
    <sheet name="6.melléklet I.félév telj. adat" sheetId="7" r:id="rId7"/>
    <sheet name="7 mell. ei telj %-ban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enczi">'[1]rszakfössz'!$D$123</definedName>
    <definedName name="_xlnm.Print_Titles" localSheetId="0">'1_melléklet_bevételek'!$A:$B,'1_melléklet_bevételek'!$1:$2</definedName>
    <definedName name="_xlnm.Print_Titles" localSheetId="1">'2_melléklet_kiadások'!$A:$B,'2_melléklet_kiadások'!$1:$3</definedName>
    <definedName name="_xlnm.Print_Titles" localSheetId="5">'2a_mell '!$A:$B,'2a_mell '!$1:$3</definedName>
    <definedName name="_xlnm.Print_Titles" localSheetId="4">'5_melléklet_ktgv_i_mérleg'!$1:$4</definedName>
    <definedName name="_xlnm.Print_Area" localSheetId="0">'1_melléklet_bevételek'!$A$1:$N$60</definedName>
    <definedName name="_xlnm.Print_Area" localSheetId="1">'2_melléklet_kiadások'!$A$1:$N$36</definedName>
    <definedName name="_xlnm.Print_Area" localSheetId="5">'2a_mell '!$A$1:$AC$102</definedName>
    <definedName name="_xlnm.Print_Area" localSheetId="2">'3_melléklet_felhalm_felujitas'!$A$1:$E$69</definedName>
    <definedName name="_xlnm.Print_Area" localSheetId="3">'4_melléklet_PmH'!$A$1:$K$35</definedName>
    <definedName name="_xlnm.Print_Area" localSheetId="4">'5_melléklet_ktgv_i_mérleg'!$A$1:$R$40</definedName>
  </definedNames>
  <calcPr fullCalcOnLoad="1"/>
</workbook>
</file>

<file path=xl/comments6.xml><?xml version="1.0" encoding="utf-8"?>
<comments xmlns="http://schemas.openxmlformats.org/spreadsheetml/2006/main">
  <authors>
    <author>jegyzono</author>
  </authors>
  <commentList>
    <comment ref="G7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Egészségházban bérleti díj csökkentés</t>
        </r>
      </text>
    </comment>
    <comment ref="H52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beruházási hitelfelvétel 12 M Ft a két Jókai utcai ingatlanra
</t>
        </r>
      </text>
    </comment>
    <comment ref="H67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- OTP Fáy András Alapítvány pályázatához Gomba Község önkormányzatának különdíjaként került kifizetésre [165/2008. (XII.11.) sz. határozat alapján] 50 ezer forint egy pályázó diák részére, a hozzá kapcsolódó járulékok fedezetére 19 ezer forintot kell biztosítani,
</t>
        </r>
      </text>
    </comment>
    <comment ref="H68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A dologi kiadásokat növeli 695 e Ft többlettámogatás visszafizetése és 100 e Ft Borzsák emlékkönyv vásárlás előirányzata
+beruházási hitel 9 havi kamata 1.000 e Ft
+ ADU Építész Iroda Kft-vel kötött tervezési szerződés 1440 e Ft
+ ingatlanügyletek ügyvédi költségeinek fedezetére 250 e Ft
</t>
        </r>
      </text>
    </comment>
    <comment ref="AB68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óvodai informatikai eszközfejlesztés pályázati összege a 154 e Ft</t>
        </r>
      </text>
    </comment>
    <comment ref="H77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+ Szemők Balázs téri vis maior esemény helyreállítási költsége saját forrásának összege 1.695 e Ft
+ 1,5 M Ft-os fedezetet a Képviselő-testület tanulmányterv készítésére a felszíni vízrendezés és az útfelújítás műszaki tartalmának meghatározásához</t>
        </r>
      </text>
    </comment>
    <comment ref="H79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- Életjáradéki szerződés alapján  600 ezer forintos tervezett előirányzat.</t>
        </r>
      </text>
    </comment>
    <comment ref="H95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beruházási hitel 9 havi törlesztő részlete 4,5 M Ft
</t>
        </r>
      </text>
    </comment>
    <comment ref="H99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beruházási hitel 9 havi tőketörlesztés fedezete 4,5 M Ft
</t>
        </r>
      </text>
    </comment>
    <comment ref="G17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Egészségházban bérleti díj csökkentés</t>
        </r>
      </text>
    </comment>
    <comment ref="G27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Egészségházban bérleti díj csökkentés</t>
        </r>
      </text>
    </comment>
    <comment ref="G34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Egészségházban bérleti díj csökkentés</t>
        </r>
      </text>
    </comment>
    <comment ref="G41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Egészségházban bérleti díj csökkentés</t>
        </r>
      </text>
    </comment>
    <comment ref="G47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Egészségházban bérleti díj csökkentés</t>
        </r>
      </text>
    </comment>
    <comment ref="G51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Egészségházban bérleti díj csökkentés</t>
        </r>
      </text>
    </comment>
    <comment ref="G55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Egészségházban bérleti díj csökkentés</t>
        </r>
      </text>
    </comment>
    <comment ref="G66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Egészségházban bérleti díj csökkentés</t>
        </r>
      </text>
    </comment>
    <comment ref="G76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Egészségházban bérleti díj csökkentés</t>
        </r>
      </text>
    </comment>
    <comment ref="G82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Egészségházban bérleti díj csökkentés</t>
        </r>
      </text>
    </comment>
    <comment ref="G86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Egészségházban bérleti díj csökkentés</t>
        </r>
      </text>
    </comment>
    <comment ref="G90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Egészségházban bérleti díj csökkentés</t>
        </r>
      </text>
    </comment>
    <comment ref="G94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Egészségházban bérleti díj csökkentés</t>
        </r>
      </text>
    </comment>
    <comment ref="G98" authorId="0">
      <text>
        <r>
          <rPr>
            <b/>
            <sz val="9"/>
            <rFont val="Tahoma"/>
            <family val="2"/>
          </rPr>
          <t>jegyzono:</t>
        </r>
        <r>
          <rPr>
            <sz val="9"/>
            <rFont val="Tahoma"/>
            <family val="2"/>
          </rPr>
          <t xml:space="preserve">
Egészségházban bérleti díj csökkentés</t>
        </r>
      </text>
    </comment>
  </commentList>
</comments>
</file>

<file path=xl/sharedStrings.xml><?xml version="1.0" encoding="utf-8"?>
<sst xmlns="http://schemas.openxmlformats.org/spreadsheetml/2006/main" count="762" uniqueCount="261">
  <si>
    <t>Polgármesteri Hivatal</t>
  </si>
  <si>
    <t>Gólyafészek Óvoda</t>
  </si>
  <si>
    <t>Támogatások</t>
  </si>
  <si>
    <t>Felhalmozási és tőke jellegű bevételek</t>
  </si>
  <si>
    <t>Hitelek</t>
  </si>
  <si>
    <t>(adatok e Ft-ban)</t>
  </si>
  <si>
    <t>2/a. sz. melléklet</t>
  </si>
  <si>
    <t>Megnevezés</t>
  </si>
  <si>
    <t>A Polgármesteri Hivatal szakfeladatain történő gazdálkodásához kapcsolódó bevételek</t>
  </si>
  <si>
    <t>014012.</t>
  </si>
  <si>
    <t>növényterm.kertészeti szolg</t>
  </si>
  <si>
    <t>utak, hidak</t>
  </si>
  <si>
    <t>óvodai étkeztetés</t>
  </si>
  <si>
    <t>munkahelyi vendéglátás</t>
  </si>
  <si>
    <t>saját vagy bérelt ingatlan hasznosítása</t>
  </si>
  <si>
    <t>önk. igazgatási tev.</t>
  </si>
  <si>
    <t>község gazdálkodás</t>
  </si>
  <si>
    <t>temető fentartás</t>
  </si>
  <si>
    <t>közvilágítás</t>
  </si>
  <si>
    <t>feladatra nem tervezhető elszámolások</t>
  </si>
  <si>
    <t>alapfokú oktatás</t>
  </si>
  <si>
    <t>háziorvosi szolgálat</t>
  </si>
  <si>
    <t>védőnői szolgálat</t>
  </si>
  <si>
    <t>iskola egészségügy</t>
  </si>
  <si>
    <t>házi segítségnyújtás</t>
  </si>
  <si>
    <t>szociális étkeztetés</t>
  </si>
  <si>
    <t>pénzbeli rendszeres szociális ellátások</t>
  </si>
  <si>
    <t>eseti pénzbeli ellátás</t>
  </si>
  <si>
    <t>szennyvíz</t>
  </si>
  <si>
    <t>települési hulladék kezelés</t>
  </si>
  <si>
    <t>művelődési házak tevékenysége (Faluház)</t>
  </si>
  <si>
    <t>könyvtári tevékenység</t>
  </si>
  <si>
    <t>egyéb kulturális tevékenység (Civilház)</t>
  </si>
  <si>
    <t>Gólyafészek Óvoda (részben önálló ktgv-i szerv</t>
  </si>
  <si>
    <t>Bevételek</t>
  </si>
  <si>
    <t xml:space="preserve"> I.</t>
  </si>
  <si>
    <t xml:space="preserve">Működési bevételek </t>
  </si>
  <si>
    <t>1. Intézményi működési bevételek</t>
  </si>
  <si>
    <t xml:space="preserve">                ebből kamat bevétel </t>
  </si>
  <si>
    <t>2. Önkormányzatok sajátos működési bevételei</t>
  </si>
  <si>
    <t xml:space="preserve">    2.1. Illetékek</t>
  </si>
  <si>
    <t xml:space="preserve">    2.2. Helyi adók</t>
  </si>
  <si>
    <t xml:space="preserve">    2.3. Gépjárműadó</t>
  </si>
  <si>
    <t xml:space="preserve">    2.4. Önkormányzatok sajátos működési bevételei</t>
  </si>
  <si>
    <t>Működési bevételek összesen</t>
  </si>
  <si>
    <t xml:space="preserve">II. </t>
  </si>
  <si>
    <t xml:space="preserve"> </t>
  </si>
  <si>
    <t>1. Önkormányzatok költségvetési támogatása</t>
  </si>
  <si>
    <t xml:space="preserve">    1.1. Normatív támogatások</t>
  </si>
  <si>
    <t xml:space="preserve">    1.2. Központosított előirányzatok </t>
  </si>
  <si>
    <t xml:space="preserve">    1.3. Kiegészítő támogatás a helyi önk.bérkiadásaihoz</t>
  </si>
  <si>
    <t xml:space="preserve">    1.4. Helyi önk. Tel.önk-ot megillető SZJA (8%)</t>
  </si>
  <si>
    <t xml:space="preserve">    1.5. Tel. Önk. Jövedelem differenciálódás mérséklése</t>
  </si>
  <si>
    <t xml:space="preserve">    1.6. Normatív kötött felhasználású támogatások</t>
  </si>
  <si>
    <t xml:space="preserve">    1.7. Fejlesztési célú támogatások </t>
  </si>
  <si>
    <t xml:space="preserve">    1.8. Intézményfinanszírozás</t>
  </si>
  <si>
    <t>Támogatások összesen</t>
  </si>
  <si>
    <t>III.</t>
  </si>
  <si>
    <t xml:space="preserve">    1.  Tárgyi eszközök, immateriális javak értékesítése</t>
  </si>
  <si>
    <t xml:space="preserve">    2.  Önk. sajátos felhalmozási és tőke bevételei</t>
  </si>
  <si>
    <t xml:space="preserve">    3.  Pénzügyi befektetések bevételei </t>
  </si>
  <si>
    <t xml:space="preserve">           ebből államkötvény értékesítése</t>
  </si>
  <si>
    <t xml:space="preserve">      4. Felhalmozási célú pénzeszközátvétel áll.házt.kívülről</t>
  </si>
  <si>
    <t>Felhalmozási és tőke jellegű bevételek összesen</t>
  </si>
  <si>
    <t xml:space="preserve">IV. </t>
  </si>
  <si>
    <t>Támogatásértékű bevételek, kiegészítések</t>
  </si>
  <si>
    <t xml:space="preserve">    1.  Működési célú támogatásértékű bevétel </t>
  </si>
  <si>
    <t xml:space="preserve">               ebből OEP-től </t>
  </si>
  <si>
    <t xml:space="preserve">    2.  Felhalmozási célú támogatásértékű bevétel </t>
  </si>
  <si>
    <t xml:space="preserve">    3.  Előző évi kiegészítések, visszatérülések</t>
  </si>
  <si>
    <t>Támogatásértékű bevételek összesen</t>
  </si>
  <si>
    <t xml:space="preserve">V. </t>
  </si>
  <si>
    <t>Továbbadási célú bevételek</t>
  </si>
  <si>
    <t xml:space="preserve">    1.  Továbbadási célú működési bevétel </t>
  </si>
  <si>
    <t xml:space="preserve">    2.  Továbbadási célú felhalmozási bevétel </t>
  </si>
  <si>
    <t>Továbbadási célú bevételek összesen</t>
  </si>
  <si>
    <t xml:space="preserve">VI. </t>
  </si>
  <si>
    <t>Támogatási kölcsönök visszatérülése, értékpapírok értékesítésének, kibocsátásának bevétele</t>
  </si>
  <si>
    <t xml:space="preserve">     1. Rövid lejáratú értékpapírok</t>
  </si>
  <si>
    <t xml:space="preserve">     2. Támogatási kölcsönök visszatérülése</t>
  </si>
  <si>
    <t>Támogatási kölcsönök visszatérülése, értékpapírok értékesítésének, kibocsátásának bevétele összesen</t>
  </si>
  <si>
    <t xml:space="preserve">VII. </t>
  </si>
  <si>
    <t xml:space="preserve">    1.  Működési célú hitel, kötvény kibocsátás</t>
  </si>
  <si>
    <t xml:space="preserve">    2.  Felhalmozási célú hitel, kötvény kibocsátás</t>
  </si>
  <si>
    <t>Hitelek összesen</t>
  </si>
  <si>
    <t xml:space="preserve">VIII. </t>
  </si>
  <si>
    <t xml:space="preserve">Pénzforgalom nélküli bevételek </t>
  </si>
  <si>
    <t xml:space="preserve">     1. Előző évi pénzmaradvány igénybevétele</t>
  </si>
  <si>
    <t xml:space="preserve">     2.  Előző évi vállalkozási eredmény igénybevétele</t>
  </si>
  <si>
    <t>Pénzforgalom nélküli bevételek összesen</t>
  </si>
  <si>
    <t>Bevételek mindösszesen:</t>
  </si>
  <si>
    <t>A Polgármesteri Hivatal szakfeladatain történő gazdálkodásához kapcsolódó kiadások</t>
  </si>
  <si>
    <t>Polgármesteri Hivatal kiadásai mindösszesen</t>
  </si>
  <si>
    <t>Kiadás mindösszesen</t>
  </si>
  <si>
    <t xml:space="preserve">Kiadások </t>
  </si>
  <si>
    <t xml:space="preserve">I. </t>
  </si>
  <si>
    <t xml:space="preserve">Működési kiadások </t>
  </si>
  <si>
    <t xml:space="preserve">     1. Személyi juttatások</t>
  </si>
  <si>
    <t xml:space="preserve">     2. Munkaadókat terhelő járulékok</t>
  </si>
  <si>
    <t xml:space="preserve">     3. Dologi kiadások </t>
  </si>
  <si>
    <t xml:space="preserve">               ebből kamat kiadások </t>
  </si>
  <si>
    <t xml:space="preserve">     4. Ellátottak pénzbeli juttatásai</t>
  </si>
  <si>
    <t xml:space="preserve">     5. Társadalom- és szociálpolitkai juttatások</t>
  </si>
  <si>
    <t xml:space="preserve">     6.  Államháztartáson kívűli működési célú pénzeszközátadás</t>
  </si>
  <si>
    <t xml:space="preserve">     7. Intézményfinanszírozás</t>
  </si>
  <si>
    <t>Működési kiadások összesen</t>
  </si>
  <si>
    <t xml:space="preserve">Felhalmozási kiadások </t>
  </si>
  <si>
    <t xml:space="preserve">      1. Beruházások </t>
  </si>
  <si>
    <t xml:space="preserve">      2. Felújítások </t>
  </si>
  <si>
    <t xml:space="preserve">      3. Értékesített t. eszk., immat. javak utáni ÁFA befiz.</t>
  </si>
  <si>
    <t xml:space="preserve">      4. Államháztartáson k.felhalmozási célú pénzeszköz átadás</t>
  </si>
  <si>
    <t>Felhalmozási kiadások összesen</t>
  </si>
  <si>
    <t>Támogatásértékű kiadások</t>
  </si>
  <si>
    <t xml:space="preserve">     1. Támogatásértékű működési kiadás </t>
  </si>
  <si>
    <t xml:space="preserve">     2. Támogatásértékű felhalmozási kiadás</t>
  </si>
  <si>
    <t>Támogatásértékű kiadások összesen</t>
  </si>
  <si>
    <t>IV.</t>
  </si>
  <si>
    <t>Lebonyolítási célú kiadások</t>
  </si>
  <si>
    <t xml:space="preserve">     1. Lebonyolítási célú működési kiadás </t>
  </si>
  <si>
    <t xml:space="preserve">     2. Lebonyolítási célú felhalmozási kiadás</t>
  </si>
  <si>
    <t>Lebonyolítási célú kiadások összesen</t>
  </si>
  <si>
    <t xml:space="preserve">Támogatási kölcsönök nyújtása, értékpapírok vásárlása </t>
  </si>
  <si>
    <t xml:space="preserve">     1.Rövid lejáratú értékpapírok</t>
  </si>
  <si>
    <t xml:space="preserve">     2. Támogatási kölcsönök nyújtása</t>
  </si>
  <si>
    <t>Támogatási kölcsönök nyújtása,  értékpapírok vásárlása összesen</t>
  </si>
  <si>
    <t xml:space="preserve">    1.  Működési célú hitel </t>
  </si>
  <si>
    <t xml:space="preserve">    2.  Felhalmozási célú hitel </t>
  </si>
  <si>
    <t xml:space="preserve">Pénzforgalom nélküli kiadások </t>
  </si>
  <si>
    <t xml:space="preserve">     1. Általános tartalék</t>
  </si>
  <si>
    <t xml:space="preserve">     2. Céltartalék</t>
  </si>
  <si>
    <t>Pénzforgalom nélküli kiadások összesen</t>
  </si>
  <si>
    <t>Kiadások mindösszesen</t>
  </si>
  <si>
    <t>2.sz. melléklet</t>
  </si>
  <si>
    <t xml:space="preserve">    1.  Működési célútámogatásértékű bevétel </t>
  </si>
  <si>
    <t>Eredeti előirányzat</t>
  </si>
  <si>
    <t>Felújítási kiadások előirányzat összesen:</t>
  </si>
  <si>
    <t>Fáy András RÁI AMI felhalmozáci c. támogatása</t>
  </si>
  <si>
    <t>( adatok ezer forintban  )</t>
  </si>
  <si>
    <t>Szak- feladat száma</t>
  </si>
  <si>
    <t>MEGNEVEZÉS</t>
  </si>
  <si>
    <t>saját vagy bérelt ingatlan hasznosítás</t>
  </si>
  <si>
    <t>feladatra nem tervezhető elszámolás</t>
  </si>
  <si>
    <t>települési hulladékkezelés</t>
  </si>
  <si>
    <t>közművelődés, könyvtár</t>
  </si>
  <si>
    <t xml:space="preserve">    általános tartalék</t>
  </si>
  <si>
    <t xml:space="preserve">    beruházási céltartalék</t>
  </si>
  <si>
    <t>Összesen:</t>
  </si>
  <si>
    <t>A működési és felhalmozási célú bevételi és kiadási előirányzatok -finanszírozási műveleteket is figyelembe vevő- mérlegszerű bemutatása</t>
  </si>
  <si>
    <t>BEVÉTELEK</t>
  </si>
  <si>
    <t>KIADÁSOK</t>
  </si>
  <si>
    <t xml:space="preserve">    2.4. Bírságok, pótlékok és egyéb sajátos bevételek</t>
  </si>
  <si>
    <t xml:space="preserve">    1.6. Fejlesztési célú támogatások </t>
  </si>
  <si>
    <t xml:space="preserve">               ebből OEP-től átvett pénzeszköz</t>
  </si>
  <si>
    <t xml:space="preserve">    2.  Felhalmozási célú pénzeszköz átvétel </t>
  </si>
  <si>
    <t>Véglegesen átvett pénzeszközök összesen</t>
  </si>
  <si>
    <t>Támogatási kölcsönök visszatérülése</t>
  </si>
  <si>
    <t>Finanszírozási bevételek</t>
  </si>
  <si>
    <t xml:space="preserve">  1.  Továbbadási célú felhalmozási bevétel </t>
  </si>
  <si>
    <t xml:space="preserve">    4.  Függő, átfutó, kiegyenlítő bevételek</t>
  </si>
  <si>
    <t>Finanszírozási bevételek összesen</t>
  </si>
  <si>
    <t>Bevételek  összesen</t>
  </si>
  <si>
    <t>Véglegesen átvett pénzeszközök</t>
  </si>
  <si>
    <t xml:space="preserve">     5. Speciális célú támogatások </t>
  </si>
  <si>
    <t xml:space="preserve">               ebből társadalom- és szociálpolitikai juttatások </t>
  </si>
  <si>
    <t xml:space="preserve">               ebből működési célú pénzeszköz átadás</t>
  </si>
  <si>
    <t>1.sz. melléklet</t>
  </si>
  <si>
    <t>4.sz. melléklet</t>
  </si>
  <si>
    <t>5. sz. melléklet</t>
  </si>
  <si>
    <t>Országgyűlési képv. Választással kapcs. Feladatok</t>
  </si>
  <si>
    <t>országgyűlési képviselőválasztással kapcsolatos feladatok</t>
  </si>
  <si>
    <t>Önkormányzati bevételek mindösszesen</t>
  </si>
  <si>
    <t xml:space="preserve">Felújítási kiadások  </t>
  </si>
  <si>
    <t>Jókai u. 8. sz. alatti ingatlan vásárlása</t>
  </si>
  <si>
    <t>Jókai u. 21. sz. alatti ingatlan vásárlása</t>
  </si>
  <si>
    <t>Bercsényi u. 32 . sz. alatti ingatlan (hrsz: 666) vásárlása</t>
  </si>
  <si>
    <t>Bercsényi u. 32 . sz. alatti ingatlan (hrsz: 0166/2) vásárlása</t>
  </si>
  <si>
    <t xml:space="preserve">útfelújításhoz vízelvezetéshez tanulmányterv </t>
  </si>
  <si>
    <t>útfelújításhoz vízelvezetéshez tanulmányterv ÁFA</t>
  </si>
  <si>
    <t xml:space="preserve">Beruházási kiadások  </t>
  </si>
  <si>
    <t>Beruházási kiadások előirányzata összesen</t>
  </si>
  <si>
    <t>Felhalmozási kiadások mindösszesen:</t>
  </si>
  <si>
    <t>Felhalmozási célú pénzeszköz átadások</t>
  </si>
  <si>
    <t>Felhalmozási célú pénzeszköz átadások  előirányzata összesen</t>
  </si>
  <si>
    <t>Életjáradéki szerződés fizetési kötelezettsége</t>
  </si>
  <si>
    <t>Jókai utcai ingatlanok földmérői munkái</t>
  </si>
  <si>
    <t>Jókai utcai ingatlanok földmérői munkáinak ÁFA-ja</t>
  </si>
  <si>
    <t>Bercsényi utcai telekalakítás földmérői munkái</t>
  </si>
  <si>
    <t>Bercsényi utcai telekalakítás földmérői munkáinak ÁFA-ja</t>
  </si>
  <si>
    <t xml:space="preserve">3.sz. melléklet </t>
  </si>
  <si>
    <t>tanyagondnoki szolgálat</t>
  </si>
  <si>
    <t>Óvoda korszerűsítési pályázat (CÉDE) pályázat előkészítési díja</t>
  </si>
  <si>
    <t>Bercsényi vis maior káresemény helyreállítás saját forrás</t>
  </si>
  <si>
    <t>TEUT pályázat előkészítési díj</t>
  </si>
  <si>
    <t>Szemere Huba vis maior káresemény helyreállítás</t>
  </si>
  <si>
    <t>Szemők Balázs téri vis maior káresemény helyreállítás</t>
  </si>
  <si>
    <t>Polgármesteri Hivatal szerver felújítása</t>
  </si>
  <si>
    <t>Részarány-tulajdon vásárlás (Várhegy)</t>
  </si>
  <si>
    <t>Térfigyelő rendszer kiépítése</t>
  </si>
  <si>
    <t>Fejgép vásárlás</t>
  </si>
  <si>
    <t>takarítógép vásárlás</t>
  </si>
  <si>
    <t>Udvari játszóeszközök vásárlása</t>
  </si>
  <si>
    <t>Bercsényi vis maior káresemény helyreállítás tervezés</t>
  </si>
  <si>
    <t>Módosított előirányzat</t>
  </si>
  <si>
    <t>Teljesítés</t>
  </si>
  <si>
    <t>Teljesítés %-a</t>
  </si>
  <si>
    <t>Hallásvizsgáló (Védőnői pályázat)</t>
  </si>
  <si>
    <t>Fundamenta befizetés fedezete (csatorna)</t>
  </si>
  <si>
    <t>Ceglédi Hulladéklerakó</t>
  </si>
  <si>
    <t>Gomba Község Önkormányzatának a felújítási előirányzatok célonkénti és  felhalmozási kiadások feladatonkénti részletezése            (2009 I félévi teljesítési adatok)</t>
  </si>
  <si>
    <t xml:space="preserve">bevételek módosított előirányzata </t>
  </si>
  <si>
    <t>bevételi előirányzatok I. féléves teljesítése</t>
  </si>
  <si>
    <t xml:space="preserve">bevételi előirányzatok I. féléves teljesítése %-ban </t>
  </si>
  <si>
    <t xml:space="preserve">kiadások módosított előirányzata </t>
  </si>
  <si>
    <t>kiadási előirányzatok I. féléves teljesítése</t>
  </si>
  <si>
    <t xml:space="preserve">kiadási előirányzatok I. féléves teljesítése %-ban </t>
  </si>
  <si>
    <t xml:space="preserve">    működési hitel</t>
  </si>
  <si>
    <t>pénzforgalom nélküli kiegyenlítő/függő bevétel/kiadás</t>
  </si>
  <si>
    <t>,</t>
  </si>
  <si>
    <t xml:space="preserve">bevételek 3/2009. (II.06.) Kt-rendelettel módosított eredeti előirányzata </t>
  </si>
  <si>
    <t xml:space="preserve">kiadások 3/2009. (II.06.) Kt-rendelettel módosított eredeti előirányzata </t>
  </si>
  <si>
    <t xml:space="preserve">Gomba Község Önkormányzata önállóan és részben önállóan gazdálkodó költségvetési szervei működési és fenntartási előirányzatainak I. félévi teljesítése kiemelt előirányzatonkénti bontásban </t>
  </si>
  <si>
    <t>Polgármesteri Hivatal kiadásainak módosított előirányzata összesen</t>
  </si>
  <si>
    <t>Polgármesteri Hivatal  módosított kiadási előirányzatinak I. féléves teljesítése összesen</t>
  </si>
  <si>
    <t>Polgármesteri Hivatal  módosított kiadási előirányzatinak I. féléves teljesítése %-ban összesen</t>
  </si>
  <si>
    <t>Gólyafészek Óvoda részben önálló intézmény kiadásainak módosított előirányzata összesen</t>
  </si>
  <si>
    <t>Gólyafészek Óvoda  módosított kiadási előirányzatinak I. féléves teljesítése összesen</t>
  </si>
  <si>
    <t>Gólyafészek Óvoda  módosított kiadási előirányzatinak I. féléves teljesítése %-ban összesen</t>
  </si>
  <si>
    <t>Az önkormányzat kiadásainak módosított előirányzata összesen</t>
  </si>
  <si>
    <t>Az önkormányzat  módosított kiadási előirányzatinak I. féléves teljesítése összesen</t>
  </si>
  <si>
    <t>Az önkormányzat módosított kiadási előirányzatinak I. féléves teljesítése %-ban összesen</t>
  </si>
  <si>
    <t xml:space="preserve">     3. Kiegyenlítő, függő kiadások</t>
  </si>
  <si>
    <t>Polgármesteri Hivatal kiadásainak 3/2009. (II.06.) Kt-rendelettel módosított eredeti előirányzata összesen</t>
  </si>
  <si>
    <t>Gólyafészek Óvoda részben önálló intézmény kiadásainak 3/2009. (II.06.) Kt-rendelettel módosított eredeti előirányzata összesen</t>
  </si>
  <si>
    <t>Az önkormányzat kiadásainak 3/2009. (II.06.) Kt-rendelettel módosított eredeti előirányzata összesen</t>
  </si>
  <si>
    <t>Az önkormányzat bevételeinek módosított előirányzata összesen</t>
  </si>
  <si>
    <t>Az önkormányzat  módosított bevételi előirányzatinak I. féléves teljesítése összesen</t>
  </si>
  <si>
    <t>Az önkormányzat módosított bevételi előirányzatinak I. féléves teljesítése %-ban összesen</t>
  </si>
  <si>
    <t>Az önkormányzat bevételeinek 3/2009. (II.06.) Kt-rendelettel módosított eredeti előirányzata összesen</t>
  </si>
  <si>
    <t>Polgármesteri Hivatal bevételeinek módosított előirányzata összesen</t>
  </si>
  <si>
    <t>Polgármesteri Hivatal  módosított bevételi előirányzatinak I. féléves teljesítése összesen</t>
  </si>
  <si>
    <t>Polgármesteri Hivatal  módosított bevételi előirányzatinak I. féléves teljesítése %-ban összesen</t>
  </si>
  <si>
    <t>Gólyafészek Óvoda részben önálló intézmény bevételeinek módosított előirányzata összesen</t>
  </si>
  <si>
    <t>Gólyafészek Óvoda  módosított bevételi előirányzatinak I. féléves teljesítése összesen</t>
  </si>
  <si>
    <t>Gólyafészek Óvoda  módosított bevételi előirányzatinak I. féléves teljesítése %-ban összesen</t>
  </si>
  <si>
    <t xml:space="preserve">    2.3. Gépjárműadó </t>
  </si>
  <si>
    <t xml:space="preserve">    2.4. Önkormányzatok egyéb sajátos működési bevételei</t>
  </si>
  <si>
    <t>Gomba Község Önkormányzata bevételinek 2009 évi I. félévi teljesítése forrásonkénti részletezésben az önkormányzat önállóan és részben önállóan gazdálkodó költségvetési szervei szerint</t>
  </si>
  <si>
    <t xml:space="preserve">     3.  Kiegyenlítő, függő bevételek</t>
  </si>
  <si>
    <t>Nyitó pénzkészlet</t>
  </si>
  <si>
    <t>Záró pénzkészlet</t>
  </si>
  <si>
    <t>Polgármesteri Hivatal bevételei mindösszesen</t>
  </si>
  <si>
    <t xml:space="preserve">     3. Kiegyenlítő, függő bevételek</t>
  </si>
  <si>
    <t>A polgármesteri hivatal költségvetési előirányzatai I. félévi teljesítésének feladatonkénti bemutatása, külön tételben az általános és céltartalék meghatározásával. (552312 óvodai intézéményi közétkeztetés és a 801115 Óvodai nevelés szakfeladat nélkül)</t>
  </si>
  <si>
    <t>Konyha homlokzat felújítás</t>
  </si>
  <si>
    <t>5. Strázsa-felső Tápió Vidékfejlesztési Non-profit Kft törzsbetét</t>
  </si>
  <si>
    <t>tanyagond- noki szolgálat</t>
  </si>
  <si>
    <t>tanya- gondnoki szolgálat</t>
  </si>
  <si>
    <t>Polgármesteri Hivatal bevételeinek 3/2009. (II.06.) Kt-rendelettel módosított eredeti előirányzata összesen</t>
  </si>
  <si>
    <t>Gólyafészek Óvoda részben önálló intézmény bevételeinek 3/2009. (II.06.) Kt-rendelettel módosított eredeti előirányzata összesen</t>
  </si>
  <si>
    <t>Gomba Község Önkormányzata 2009. évi költségvetési előirányzatainak teljesítési adatai ezer forintban szakfeladatonként és kiemelt előirányzatonként</t>
  </si>
  <si>
    <t>Gomba Község Önkormányzata 2009. évi költségvetési előirányzatainak teljesítési adatai a módosított előirányzathoz viszonyított %-os mértékben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</si>
</sst>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\ d\.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"/>
      <family val="1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sz val="6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color indexed="9"/>
      <name val="Arial CE"/>
      <family val="2"/>
    </font>
    <font>
      <b/>
      <i/>
      <sz val="8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b/>
      <sz val="10"/>
      <color indexed="10"/>
      <name val="Arial CE"/>
      <family val="2"/>
    </font>
    <font>
      <sz val="12"/>
      <name val="Arial CE"/>
      <family val="2"/>
    </font>
    <font>
      <sz val="8"/>
      <name val="Arial"/>
      <family val="2"/>
    </font>
    <font>
      <sz val="12"/>
      <color indexed="10"/>
      <name val="Arial CE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Arial CE"/>
      <family val="2"/>
    </font>
    <font>
      <sz val="13"/>
      <name val="Arial CE"/>
      <family val="2"/>
    </font>
    <font>
      <b/>
      <sz val="8"/>
      <color indexed="10"/>
      <name val="Arial CE"/>
      <family val="2"/>
    </font>
    <font>
      <sz val="8"/>
      <color indexed="10"/>
      <name val="Arial CE"/>
      <family val="2"/>
    </font>
    <font>
      <sz val="6"/>
      <color indexed="10"/>
      <name val="Arial CE"/>
      <family val="2"/>
    </font>
    <font>
      <b/>
      <sz val="12"/>
      <color indexed="10"/>
      <name val="Arial CE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9"/>
      <name val="Arial CE"/>
      <family val="0"/>
    </font>
    <font>
      <b/>
      <i/>
      <sz val="10"/>
      <color indexed="10"/>
      <name val="Arial CE"/>
      <family val="0"/>
    </font>
    <font>
      <b/>
      <sz val="11"/>
      <name val="Arial CE"/>
      <family val="2"/>
    </font>
    <font>
      <b/>
      <sz val="9"/>
      <color indexed="10"/>
      <name val="Arial CE"/>
      <family val="2"/>
    </font>
    <font>
      <b/>
      <sz val="11"/>
      <color indexed="10"/>
      <name val="Arial CE"/>
      <family val="0"/>
    </font>
    <font>
      <b/>
      <sz val="11"/>
      <color rgb="FFFF0000"/>
      <name val="Arial CE"/>
      <family val="0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490">
    <xf numFmtId="0" fontId="0" fillId="0" borderId="0" xfId="0" applyAlignment="1">
      <alignment/>
    </xf>
    <xf numFmtId="0" fontId="14" fillId="0" borderId="0" xfId="57">
      <alignment/>
      <protection/>
    </xf>
    <xf numFmtId="0" fontId="22" fillId="0" borderId="0" xfId="57" applyFont="1">
      <alignment/>
      <protection/>
    </xf>
    <xf numFmtId="0" fontId="23" fillId="0" borderId="0" xfId="57" applyFont="1" applyAlignment="1">
      <alignment vertical="center" wrapText="1"/>
      <protection/>
    </xf>
    <xf numFmtId="0" fontId="24" fillId="0" borderId="0" xfId="57" applyFont="1">
      <alignment/>
      <protection/>
    </xf>
    <xf numFmtId="0" fontId="25" fillId="0" borderId="10" xfId="57" applyFont="1" applyBorder="1" applyAlignment="1">
      <alignment/>
      <protection/>
    </xf>
    <xf numFmtId="0" fontId="26" fillId="0" borderId="0" xfId="57" applyFont="1" applyAlignment="1">
      <alignment/>
      <protection/>
    </xf>
    <xf numFmtId="0" fontId="28" fillId="0" borderId="0" xfId="57" applyFont="1">
      <alignment/>
      <protection/>
    </xf>
    <xf numFmtId="0" fontId="24" fillId="0" borderId="0" xfId="57" applyFont="1" applyAlignment="1">
      <alignment horizontal="center" vertical="center" wrapText="1"/>
      <protection/>
    </xf>
    <xf numFmtId="3" fontId="24" fillId="0" borderId="0" xfId="57" applyNumberFormat="1" applyFont="1" applyAlignment="1">
      <alignment vertical="center"/>
      <protection/>
    </xf>
    <xf numFmtId="0" fontId="24" fillId="0" borderId="0" xfId="57" applyFont="1" applyAlignment="1">
      <alignment vertical="center"/>
      <protection/>
    </xf>
    <xf numFmtId="0" fontId="24" fillId="22" borderId="11" xfId="57" applyFont="1" applyFill="1" applyBorder="1">
      <alignment/>
      <protection/>
    </xf>
    <xf numFmtId="3" fontId="24" fillId="0" borderId="0" xfId="57" applyNumberFormat="1" applyFont="1">
      <alignment/>
      <protection/>
    </xf>
    <xf numFmtId="0" fontId="24" fillId="0" borderId="11" xfId="57" applyFont="1" applyBorder="1">
      <alignment/>
      <protection/>
    </xf>
    <xf numFmtId="0" fontId="26" fillId="0" borderId="11" xfId="57" applyFont="1" applyBorder="1">
      <alignment/>
      <protection/>
    </xf>
    <xf numFmtId="3" fontId="26" fillId="0" borderId="0" xfId="57" applyNumberFormat="1" applyFont="1">
      <alignment/>
      <protection/>
    </xf>
    <xf numFmtId="0" fontId="26" fillId="0" borderId="0" xfId="57" applyFont="1">
      <alignment/>
      <protection/>
    </xf>
    <xf numFmtId="3" fontId="24" fillId="0" borderId="11" xfId="57" applyNumberFormat="1" applyFont="1" applyBorder="1" applyProtection="1">
      <alignment/>
      <protection hidden="1"/>
    </xf>
    <xf numFmtId="0" fontId="23" fillId="4" borderId="11" xfId="57" applyFont="1" applyFill="1" applyBorder="1">
      <alignment/>
      <protection/>
    </xf>
    <xf numFmtId="3" fontId="23" fillId="0" borderId="0" xfId="57" applyNumberFormat="1" applyFont="1">
      <alignment/>
      <protection/>
    </xf>
    <xf numFmtId="0" fontId="23" fillId="0" borderId="0" xfId="57" applyFont="1">
      <alignment/>
      <protection/>
    </xf>
    <xf numFmtId="0" fontId="28" fillId="0" borderId="11" xfId="57" applyFont="1" applyBorder="1">
      <alignment/>
      <protection/>
    </xf>
    <xf numFmtId="3" fontId="28" fillId="0" borderId="0" xfId="57" applyNumberFormat="1" applyFont="1">
      <alignment/>
      <protection/>
    </xf>
    <xf numFmtId="0" fontId="23" fillId="22" borderId="11" xfId="57" applyFont="1" applyFill="1" applyBorder="1">
      <alignment/>
      <protection/>
    </xf>
    <xf numFmtId="0" fontId="23" fillId="22" borderId="11" xfId="57" applyFont="1" applyFill="1" applyBorder="1" applyAlignment="1">
      <alignment vertical="center"/>
      <protection/>
    </xf>
    <xf numFmtId="3" fontId="23" fillId="0" borderId="0" xfId="57" applyNumberFormat="1" applyFont="1" applyAlignment="1">
      <alignment vertical="center"/>
      <protection/>
    </xf>
    <xf numFmtId="0" fontId="23" fillId="0" borderId="0" xfId="57" applyFont="1" applyAlignment="1">
      <alignment vertical="center"/>
      <protection/>
    </xf>
    <xf numFmtId="3" fontId="31" fillId="4" borderId="11" xfId="57" applyNumberFormat="1" applyFont="1" applyFill="1" applyBorder="1">
      <alignment/>
      <protection/>
    </xf>
    <xf numFmtId="0" fontId="26" fillId="0" borderId="11" xfId="57" applyFont="1" applyBorder="1" applyAlignment="1">
      <alignment vertical="center" wrapText="1"/>
      <protection/>
    </xf>
    <xf numFmtId="3" fontId="23" fillId="0" borderId="0" xfId="57" applyNumberFormat="1" applyFont="1" applyAlignment="1">
      <alignment horizontal="left"/>
      <protection/>
    </xf>
    <xf numFmtId="0" fontId="23" fillId="0" borderId="0" xfId="57" applyFont="1" applyAlignment="1">
      <alignment horizontal="left"/>
      <protection/>
    </xf>
    <xf numFmtId="0" fontId="23" fillId="0" borderId="11" xfId="57" applyFont="1" applyBorder="1">
      <alignment/>
      <protection/>
    </xf>
    <xf numFmtId="0" fontId="24" fillId="0" borderId="11" xfId="57" applyFont="1" applyBorder="1" applyAlignment="1">
      <alignment vertical="center"/>
      <protection/>
    </xf>
    <xf numFmtId="0" fontId="23" fillId="0" borderId="11" xfId="57" applyFont="1" applyBorder="1" applyAlignment="1">
      <alignment vertical="center"/>
      <protection/>
    </xf>
    <xf numFmtId="3" fontId="31" fillId="0" borderId="0" xfId="57" applyNumberFormat="1" applyFont="1">
      <alignment/>
      <protection/>
    </xf>
    <xf numFmtId="3" fontId="34" fillId="0" borderId="0" xfId="57" applyNumberFormat="1" applyFont="1">
      <alignment/>
      <protection/>
    </xf>
    <xf numFmtId="3" fontId="35" fillId="0" borderId="0" xfId="57" applyNumberFormat="1" applyFont="1">
      <alignment/>
      <protection/>
    </xf>
    <xf numFmtId="3" fontId="14" fillId="0" borderId="0" xfId="57" applyNumberFormat="1">
      <alignment/>
      <protection/>
    </xf>
    <xf numFmtId="3" fontId="22" fillId="0" borderId="0" xfId="57" applyNumberFormat="1" applyFont="1">
      <alignment/>
      <protection/>
    </xf>
    <xf numFmtId="3" fontId="31" fillId="0" borderId="11" xfId="57" applyNumberFormat="1" applyFont="1" applyBorder="1">
      <alignment/>
      <protection/>
    </xf>
    <xf numFmtId="3" fontId="34" fillId="0" borderId="11" xfId="57" applyNumberFormat="1" applyFont="1" applyBorder="1">
      <alignment/>
      <protection/>
    </xf>
    <xf numFmtId="0" fontId="14" fillId="0" borderId="0" xfId="57" applyFont="1">
      <alignment/>
      <protection/>
    </xf>
    <xf numFmtId="0" fontId="21" fillId="0" borderId="0" xfId="57" applyFont="1">
      <alignment/>
      <protection/>
    </xf>
    <xf numFmtId="3" fontId="14" fillId="0" borderId="0" xfId="57" applyNumberFormat="1" applyFont="1" applyAlignment="1">
      <alignment horizontal="center"/>
      <protection/>
    </xf>
    <xf numFmtId="3" fontId="14" fillId="0" borderId="0" xfId="57" applyNumberFormat="1" applyFont="1">
      <alignment/>
      <protection/>
    </xf>
    <xf numFmtId="3" fontId="21" fillId="0" borderId="0" xfId="57" applyNumberFormat="1" applyFont="1" applyBorder="1" applyAlignment="1">
      <alignment horizontal="center"/>
      <protection/>
    </xf>
    <xf numFmtId="0" fontId="21" fillId="0" borderId="0" xfId="57" applyFont="1" applyAlignment="1">
      <alignment vertical="center"/>
      <protection/>
    </xf>
    <xf numFmtId="0" fontId="14" fillId="0" borderId="0" xfId="57" applyFont="1" applyAlignment="1">
      <alignment vertical="center"/>
      <protection/>
    </xf>
    <xf numFmtId="0" fontId="14" fillId="0" borderId="0" xfId="57" applyAlignment="1">
      <alignment vertical="center"/>
      <protection/>
    </xf>
    <xf numFmtId="3" fontId="14" fillId="0" borderId="0" xfId="57" applyNumberFormat="1" applyFont="1" applyAlignment="1">
      <alignment vertical="center"/>
      <protection/>
    </xf>
    <xf numFmtId="3" fontId="14" fillId="0" borderId="0" xfId="57" applyNumberFormat="1" applyFont="1" applyAlignment="1">
      <alignment horizontal="center" vertical="center"/>
      <protection/>
    </xf>
    <xf numFmtId="0" fontId="23" fillId="0" borderId="0" xfId="57" applyFont="1" applyFill="1" applyBorder="1" applyAlignment="1">
      <alignment horizontal="left"/>
      <protection/>
    </xf>
    <xf numFmtId="0" fontId="24" fillId="0" borderId="0" xfId="57" applyFont="1" applyAlignment="1">
      <alignment horizontal="left"/>
      <protection/>
    </xf>
    <xf numFmtId="0" fontId="24" fillId="0" borderId="0" xfId="57" applyFont="1" applyAlignment="1">
      <alignment/>
      <protection/>
    </xf>
    <xf numFmtId="0" fontId="24" fillId="0" borderId="12" xfId="57" applyFont="1" applyBorder="1" applyAlignment="1">
      <alignment horizontal="center"/>
      <protection/>
    </xf>
    <xf numFmtId="0" fontId="24" fillId="0" borderId="13" xfId="57" applyFont="1" applyBorder="1" applyAlignment="1">
      <alignment horizontal="center"/>
      <protection/>
    </xf>
    <xf numFmtId="0" fontId="24" fillId="0" borderId="14" xfId="57" applyFont="1" applyBorder="1" applyAlignment="1">
      <alignment/>
      <protection/>
    </xf>
    <xf numFmtId="0" fontId="24" fillId="0" borderId="15" xfId="57" applyFont="1" applyBorder="1" applyAlignment="1">
      <alignment/>
      <protection/>
    </xf>
    <xf numFmtId="0" fontId="24" fillId="0" borderId="16" xfId="57" applyFont="1" applyBorder="1" applyAlignment="1">
      <alignment horizontal="center"/>
      <protection/>
    </xf>
    <xf numFmtId="0" fontId="24" fillId="22" borderId="14" xfId="57" applyFont="1" applyFill="1" applyBorder="1">
      <alignment/>
      <protection/>
    </xf>
    <xf numFmtId="0" fontId="23" fillId="22" borderId="14" xfId="57" applyFont="1" applyFill="1" applyBorder="1">
      <alignment/>
      <protection/>
    </xf>
    <xf numFmtId="0" fontId="23" fillId="0" borderId="14" xfId="57" applyFont="1" applyBorder="1" applyAlignment="1">
      <alignment horizontal="left"/>
      <protection/>
    </xf>
    <xf numFmtId="0" fontId="23" fillId="0" borderId="15" xfId="57" applyFont="1" applyBorder="1" applyAlignment="1">
      <alignment horizontal="left"/>
      <protection/>
    </xf>
    <xf numFmtId="0" fontId="23" fillId="0" borderId="17" xfId="57" applyFont="1" applyBorder="1" applyAlignment="1">
      <alignment horizontal="left"/>
      <protection/>
    </xf>
    <xf numFmtId="3" fontId="31" fillId="4" borderId="11" xfId="57" applyNumberFormat="1" applyFont="1" applyFill="1" applyBorder="1" applyAlignment="1">
      <alignment/>
      <protection/>
    </xf>
    <xf numFmtId="0" fontId="24" fillId="0" borderId="0" xfId="57" applyFont="1" applyFill="1" applyBorder="1">
      <alignment/>
      <protection/>
    </xf>
    <xf numFmtId="0" fontId="23" fillId="7" borderId="14" xfId="57" applyFont="1" applyFill="1" applyBorder="1">
      <alignment/>
      <protection/>
    </xf>
    <xf numFmtId="0" fontId="23" fillId="7" borderId="11" xfId="57" applyFont="1" applyFill="1" applyBorder="1">
      <alignment/>
      <protection/>
    </xf>
    <xf numFmtId="3" fontId="24" fillId="0" borderId="0" xfId="57" applyNumberFormat="1" applyFont="1" applyFill="1" applyBorder="1" applyProtection="1">
      <alignment/>
      <protection hidden="1"/>
    </xf>
    <xf numFmtId="0" fontId="44" fillId="0" borderId="0" xfId="57" applyFont="1" applyFill="1" applyBorder="1" applyAlignment="1">
      <alignment horizontal="left"/>
      <protection/>
    </xf>
    <xf numFmtId="0" fontId="45" fillId="0" borderId="0" xfId="57" applyFont="1" applyFill="1" applyBorder="1" applyAlignment="1">
      <alignment vertical="center" wrapText="1"/>
      <protection/>
    </xf>
    <xf numFmtId="3" fontId="45" fillId="0" borderId="0" xfId="57" applyNumberFormat="1" applyFont="1" applyFill="1" applyBorder="1" applyProtection="1">
      <alignment/>
      <protection hidden="1"/>
    </xf>
    <xf numFmtId="0" fontId="44" fillId="0" borderId="0" xfId="57" applyFont="1" applyFill="1" applyBorder="1" applyAlignment="1">
      <alignment wrapText="1"/>
      <protection/>
    </xf>
    <xf numFmtId="0" fontId="45" fillId="0" borderId="0" xfId="57" applyFont="1" applyFill="1" applyBorder="1">
      <alignment/>
      <protection/>
    </xf>
    <xf numFmtId="0" fontId="46" fillId="0" borderId="0" xfId="57" applyFont="1" applyFill="1" applyBorder="1">
      <alignment/>
      <protection/>
    </xf>
    <xf numFmtId="0" fontId="44" fillId="0" borderId="0" xfId="57" applyFont="1" applyFill="1" applyBorder="1">
      <alignment/>
      <protection/>
    </xf>
    <xf numFmtId="0" fontId="36" fillId="0" borderId="0" xfId="57" applyFont="1" applyFill="1" applyBorder="1" applyAlignment="1">
      <alignment horizontal="left"/>
      <protection/>
    </xf>
    <xf numFmtId="3" fontId="44" fillId="0" borderId="0" xfId="57" applyNumberFormat="1" applyFont="1" applyFill="1" applyBorder="1" applyProtection="1">
      <alignment/>
      <protection hidden="1"/>
    </xf>
    <xf numFmtId="0" fontId="44" fillId="0" borderId="0" xfId="57" applyFont="1" applyFill="1" applyBorder="1" applyAlignment="1">
      <alignment/>
      <protection/>
    </xf>
    <xf numFmtId="3" fontId="44" fillId="0" borderId="0" xfId="57" applyNumberFormat="1" applyFont="1" applyFill="1" applyBorder="1">
      <alignment/>
      <protection/>
    </xf>
    <xf numFmtId="0" fontId="27" fillId="0" borderId="0" xfId="57" applyFont="1">
      <alignment/>
      <protection/>
    </xf>
    <xf numFmtId="3" fontId="24" fillId="0" borderId="0" xfId="57" applyNumberFormat="1" applyFont="1" applyBorder="1" applyProtection="1">
      <alignment/>
      <protection hidden="1"/>
    </xf>
    <xf numFmtId="0" fontId="24" fillId="0" borderId="0" xfId="57" applyFont="1" applyBorder="1">
      <alignment/>
      <protection/>
    </xf>
    <xf numFmtId="0" fontId="23" fillId="0" borderId="0" xfId="58" applyFont="1" applyAlignment="1">
      <alignment vertical="center" wrapText="1"/>
      <protection/>
    </xf>
    <xf numFmtId="0" fontId="24" fillId="0" borderId="0" xfId="58" applyFont="1">
      <alignment/>
      <protection/>
    </xf>
    <xf numFmtId="0" fontId="25" fillId="0" borderId="10" xfId="58" applyFont="1" applyBorder="1" applyAlignment="1">
      <alignment/>
      <protection/>
    </xf>
    <xf numFmtId="0" fontId="26" fillId="0" borderId="0" xfId="58" applyFont="1" applyAlignment="1">
      <alignment/>
      <protection/>
    </xf>
    <xf numFmtId="0" fontId="24" fillId="0" borderId="11" xfId="58" applyFont="1" applyBorder="1" applyAlignment="1">
      <alignment horizontal="center" vertical="center" wrapText="1"/>
      <protection/>
    </xf>
    <xf numFmtId="0" fontId="27" fillId="0" borderId="11" xfId="58" applyFont="1" applyBorder="1" applyAlignment="1">
      <alignment horizontal="center" vertical="center" wrapText="1"/>
      <protection/>
    </xf>
    <xf numFmtId="0" fontId="28" fillId="0" borderId="0" xfId="58" applyFont="1">
      <alignment/>
      <protection/>
    </xf>
    <xf numFmtId="1" fontId="29" fillId="0" borderId="11" xfId="58" applyNumberFormat="1" applyFont="1" applyBorder="1" applyAlignment="1">
      <alignment horizontal="center" vertical="center" wrapText="1"/>
      <protection/>
    </xf>
    <xf numFmtId="0" fontId="24" fillId="0" borderId="0" xfId="58" applyFont="1" applyAlignment="1">
      <alignment horizontal="center" vertical="center" wrapText="1"/>
      <protection/>
    </xf>
    <xf numFmtId="0" fontId="24" fillId="0" borderId="11" xfId="58" applyFont="1" applyFill="1" applyBorder="1" applyAlignment="1">
      <alignment horizontal="center" vertical="center" wrapText="1"/>
      <protection/>
    </xf>
    <xf numFmtId="0" fontId="23" fillId="0" borderId="11" xfId="58" applyFont="1" applyBorder="1" applyAlignment="1">
      <alignment horizontal="center" vertical="center" wrapText="1"/>
      <protection/>
    </xf>
    <xf numFmtId="3" fontId="24" fillId="0" borderId="0" xfId="58" applyNumberFormat="1" applyFont="1" applyAlignment="1">
      <alignment vertical="center"/>
      <protection/>
    </xf>
    <xf numFmtId="0" fontId="24" fillId="0" borderId="0" xfId="58" applyFont="1" applyAlignment="1">
      <alignment vertical="center"/>
      <protection/>
    </xf>
    <xf numFmtId="0" fontId="24" fillId="22" borderId="11" xfId="58" applyFont="1" applyFill="1" applyBorder="1">
      <alignment/>
      <protection/>
    </xf>
    <xf numFmtId="0" fontId="23" fillId="22" borderId="14" xfId="58" applyFont="1" applyFill="1" applyBorder="1" applyAlignment="1">
      <alignment/>
      <protection/>
    </xf>
    <xf numFmtId="0" fontId="23" fillId="22" borderId="15" xfId="58" applyFont="1" applyFill="1" applyBorder="1" applyAlignment="1">
      <alignment/>
      <protection/>
    </xf>
    <xf numFmtId="0" fontId="23" fillId="22" borderId="17" xfId="58" applyFont="1" applyFill="1" applyBorder="1" applyAlignment="1">
      <alignment/>
      <protection/>
    </xf>
    <xf numFmtId="3" fontId="24" fillId="0" borderId="0" xfId="58" applyNumberFormat="1" applyFont="1">
      <alignment/>
      <protection/>
    </xf>
    <xf numFmtId="0" fontId="24" fillId="0" borderId="11" xfId="58" applyFont="1" applyBorder="1">
      <alignment/>
      <protection/>
    </xf>
    <xf numFmtId="3" fontId="24" fillId="23" borderId="11" xfId="58" applyNumberFormat="1" applyFont="1" applyFill="1" applyBorder="1" applyProtection="1">
      <alignment/>
      <protection locked="0"/>
    </xf>
    <xf numFmtId="3" fontId="31" fillId="7" borderId="11" xfId="58" applyNumberFormat="1" applyFont="1" applyFill="1" applyBorder="1">
      <alignment/>
      <protection/>
    </xf>
    <xf numFmtId="0" fontId="26" fillId="0" borderId="11" xfId="58" applyFont="1" applyBorder="1">
      <alignment/>
      <protection/>
    </xf>
    <xf numFmtId="3" fontId="26" fillId="0" borderId="0" xfId="58" applyNumberFormat="1" applyFont="1">
      <alignment/>
      <protection/>
    </xf>
    <xf numFmtId="0" fontId="26" fillId="0" borderId="0" xfId="58" applyFont="1">
      <alignment/>
      <protection/>
    </xf>
    <xf numFmtId="0" fontId="23" fillId="4" borderId="11" xfId="58" applyFont="1" applyFill="1" applyBorder="1">
      <alignment/>
      <protection/>
    </xf>
    <xf numFmtId="3" fontId="23" fillId="0" borderId="0" xfId="58" applyNumberFormat="1" applyFont="1">
      <alignment/>
      <protection/>
    </xf>
    <xf numFmtId="3" fontId="31" fillId="0" borderId="0" xfId="58" applyNumberFormat="1" applyFont="1" applyFill="1" applyBorder="1">
      <alignment/>
      <protection/>
    </xf>
    <xf numFmtId="0" fontId="23" fillId="0" borderId="0" xfId="58" applyFont="1">
      <alignment/>
      <protection/>
    </xf>
    <xf numFmtId="0" fontId="28" fillId="0" borderId="11" xfId="58" applyFont="1" applyBorder="1">
      <alignment/>
      <protection/>
    </xf>
    <xf numFmtId="3" fontId="28" fillId="0" borderId="0" xfId="58" applyNumberFormat="1" applyFont="1">
      <alignment/>
      <protection/>
    </xf>
    <xf numFmtId="0" fontId="23" fillId="22" borderId="11" xfId="58" applyFont="1" applyFill="1" applyBorder="1">
      <alignment/>
      <protection/>
    </xf>
    <xf numFmtId="0" fontId="23" fillId="22" borderId="11" xfId="58" applyFont="1" applyFill="1" applyBorder="1" applyAlignment="1">
      <alignment vertical="center"/>
      <protection/>
    </xf>
    <xf numFmtId="3" fontId="23" fillId="0" borderId="0" xfId="58" applyNumberFormat="1" applyFont="1" applyAlignment="1">
      <alignment vertical="center"/>
      <protection/>
    </xf>
    <xf numFmtId="0" fontId="23" fillId="0" borderId="0" xfId="58" applyFont="1" applyAlignment="1">
      <alignment vertical="center"/>
      <protection/>
    </xf>
    <xf numFmtId="0" fontId="24" fillId="0" borderId="11" xfId="58" applyFont="1" applyBorder="1" applyAlignment="1">
      <alignment vertical="center" wrapText="1"/>
      <protection/>
    </xf>
    <xf numFmtId="0" fontId="23" fillId="4" borderId="11" xfId="58" applyFont="1" applyFill="1" applyBorder="1" applyAlignment="1">
      <alignment wrapText="1"/>
      <protection/>
    </xf>
    <xf numFmtId="0" fontId="23" fillId="4" borderId="18" xfId="58" applyFont="1" applyFill="1" applyBorder="1">
      <alignment/>
      <protection/>
    </xf>
    <xf numFmtId="3" fontId="30" fillId="4" borderId="18" xfId="58" applyNumberFormat="1" applyFont="1" applyFill="1" applyBorder="1">
      <alignment/>
      <protection/>
    </xf>
    <xf numFmtId="3" fontId="30" fillId="7" borderId="19" xfId="58" applyNumberFormat="1" applyFont="1" applyFill="1" applyBorder="1">
      <alignment/>
      <protection/>
    </xf>
    <xf numFmtId="3" fontId="44" fillId="0" borderId="0" xfId="58" applyNumberFormat="1" applyFont="1" applyFill="1">
      <alignment/>
      <protection/>
    </xf>
    <xf numFmtId="3" fontId="32" fillId="0" borderId="0" xfId="58" applyNumberFormat="1" applyFont="1" applyFill="1">
      <alignment/>
      <protection/>
    </xf>
    <xf numFmtId="3" fontId="30" fillId="0" borderId="20" xfId="58" applyNumberFormat="1" applyFont="1" applyFill="1" applyBorder="1">
      <alignment/>
      <protection/>
    </xf>
    <xf numFmtId="3" fontId="23" fillId="0" borderId="0" xfId="58" applyNumberFormat="1" applyFont="1" applyFill="1">
      <alignment/>
      <protection/>
    </xf>
    <xf numFmtId="0" fontId="23" fillId="0" borderId="0" xfId="58" applyFont="1" applyFill="1">
      <alignment/>
      <protection/>
    </xf>
    <xf numFmtId="0" fontId="23" fillId="0" borderId="13" xfId="58" applyFont="1" applyFill="1" applyBorder="1" applyAlignment="1">
      <alignment/>
      <protection/>
    </xf>
    <xf numFmtId="0" fontId="23" fillId="0" borderId="0" xfId="58" applyFont="1" applyFill="1" applyBorder="1" applyAlignment="1">
      <alignment/>
      <protection/>
    </xf>
    <xf numFmtId="0" fontId="47" fillId="0" borderId="0" xfId="58" applyFont="1" applyFill="1" applyBorder="1" applyAlignment="1">
      <alignment/>
      <protection/>
    </xf>
    <xf numFmtId="49" fontId="29" fillId="0" borderId="11" xfId="58" applyNumberFormat="1" applyFont="1" applyBorder="1" applyAlignment="1">
      <alignment horizontal="center" vertical="center" wrapText="1"/>
      <protection/>
    </xf>
    <xf numFmtId="1" fontId="29" fillId="0" borderId="11" xfId="58" applyNumberFormat="1" applyFont="1" applyFill="1" applyBorder="1" applyAlignment="1">
      <alignment horizontal="center" vertical="center" wrapText="1"/>
      <protection/>
    </xf>
    <xf numFmtId="1" fontId="33" fillId="0" borderId="11" xfId="58" applyNumberFormat="1" applyFont="1" applyBorder="1" applyAlignment="1">
      <alignment horizontal="center" vertical="center" wrapText="1"/>
      <protection/>
    </xf>
    <xf numFmtId="1" fontId="24" fillId="0" borderId="11" xfId="58" applyNumberFormat="1" applyFont="1" applyBorder="1" applyAlignment="1">
      <alignment horizontal="center" vertical="center" wrapText="1"/>
      <protection/>
    </xf>
    <xf numFmtId="0" fontId="24" fillId="0" borderId="0" xfId="58" applyFont="1" applyBorder="1">
      <alignment/>
      <protection/>
    </xf>
    <xf numFmtId="3" fontId="45" fillId="0" borderId="0" xfId="58" applyNumberFormat="1" applyFont="1" applyBorder="1">
      <alignment/>
      <protection/>
    </xf>
    <xf numFmtId="3" fontId="24" fillId="0" borderId="0" xfId="58" applyNumberFormat="1" applyFont="1" applyBorder="1">
      <alignment/>
      <protection/>
    </xf>
    <xf numFmtId="3" fontId="36" fillId="0" borderId="0" xfId="58" applyNumberFormat="1" applyFont="1" applyBorder="1">
      <alignment/>
      <protection/>
    </xf>
    <xf numFmtId="49" fontId="24" fillId="0" borderId="0" xfId="58" applyNumberFormat="1" applyFont="1">
      <alignment/>
      <protection/>
    </xf>
    <xf numFmtId="0" fontId="26" fillId="0" borderId="11" xfId="58" applyFont="1" applyBorder="1" applyAlignment="1">
      <alignment vertical="center" wrapText="1"/>
      <protection/>
    </xf>
    <xf numFmtId="0" fontId="23" fillId="4" borderId="11" xfId="58" applyFont="1" applyFill="1" applyBorder="1" applyAlignment="1">
      <alignment vertical="center" wrapText="1"/>
      <protection/>
    </xf>
    <xf numFmtId="3" fontId="30" fillId="7" borderId="19" xfId="58" applyNumberFormat="1" applyFont="1" applyFill="1" applyBorder="1" applyAlignment="1">
      <alignment horizontal="right"/>
      <protection/>
    </xf>
    <xf numFmtId="3" fontId="21" fillId="0" borderId="0" xfId="58" applyNumberFormat="1" applyFont="1" applyAlignment="1">
      <alignment horizontal="left"/>
      <protection/>
    </xf>
    <xf numFmtId="3" fontId="23" fillId="0" borderId="0" xfId="58" applyNumberFormat="1" applyFont="1" applyAlignment="1">
      <alignment horizontal="left"/>
      <protection/>
    </xf>
    <xf numFmtId="0" fontId="23" fillId="0" borderId="0" xfId="58" applyFont="1" applyAlignment="1">
      <alignment horizontal="left"/>
      <protection/>
    </xf>
    <xf numFmtId="3" fontId="30" fillId="0" borderId="21" xfId="58" applyNumberFormat="1" applyFont="1" applyFill="1" applyBorder="1" applyAlignment="1">
      <alignment horizontal="right"/>
      <protection/>
    </xf>
    <xf numFmtId="3" fontId="23" fillId="0" borderId="0" xfId="58" applyNumberFormat="1" applyFont="1" applyFill="1" applyAlignment="1">
      <alignment horizontal="left"/>
      <protection/>
    </xf>
    <xf numFmtId="0" fontId="23" fillId="0" borderId="0" xfId="58" applyFont="1" applyFill="1" applyAlignment="1">
      <alignment horizontal="left"/>
      <protection/>
    </xf>
    <xf numFmtId="2" fontId="30" fillId="0" borderId="0" xfId="58" applyNumberFormat="1" applyFont="1" applyFill="1" applyBorder="1" applyAlignment="1" applyProtection="1">
      <alignment horizontal="right"/>
      <protection locked="0"/>
    </xf>
    <xf numFmtId="2" fontId="30" fillId="0" borderId="0" xfId="58" applyNumberFormat="1" applyFont="1" applyFill="1" applyBorder="1" applyAlignment="1">
      <alignment horizontal="right"/>
      <protection/>
    </xf>
    <xf numFmtId="3" fontId="47" fillId="0" borderId="0" xfId="58" applyNumberFormat="1" applyFont="1" applyFill="1" applyBorder="1" applyAlignment="1">
      <alignment horizontal="right"/>
      <protection/>
    </xf>
    <xf numFmtId="3" fontId="37" fillId="0" borderId="0" xfId="58" applyNumberFormat="1" applyFont="1" applyFill="1" applyBorder="1" applyAlignment="1">
      <alignment horizontal="right"/>
      <protection/>
    </xf>
    <xf numFmtId="2" fontId="23" fillId="0" borderId="0" xfId="58" applyNumberFormat="1" applyFont="1" applyFill="1" applyBorder="1" applyAlignment="1">
      <alignment horizontal="right"/>
      <protection/>
    </xf>
    <xf numFmtId="2" fontId="23" fillId="0" borderId="0" xfId="58" applyNumberFormat="1" applyFont="1" applyFill="1" applyAlignment="1">
      <alignment horizontal="right"/>
      <protection/>
    </xf>
    <xf numFmtId="2" fontId="23" fillId="0" borderId="0" xfId="58" applyNumberFormat="1" applyFont="1" applyFill="1" applyAlignment="1">
      <alignment horizontal="left"/>
      <protection/>
    </xf>
    <xf numFmtId="2" fontId="31" fillId="0" borderId="0" xfId="58" applyNumberFormat="1" applyFont="1" applyFill="1" applyBorder="1" applyAlignment="1" applyProtection="1">
      <alignment horizontal="right"/>
      <protection locked="0"/>
    </xf>
    <xf numFmtId="2" fontId="31" fillId="0" borderId="0" xfId="58" applyNumberFormat="1" applyFont="1" applyFill="1" applyBorder="1" applyAlignment="1">
      <alignment horizontal="right"/>
      <protection/>
    </xf>
    <xf numFmtId="2" fontId="24" fillId="0" borderId="0" xfId="58" applyNumberFormat="1" applyFont="1" applyFill="1" applyBorder="1" applyAlignment="1">
      <alignment horizontal="right"/>
      <protection/>
    </xf>
    <xf numFmtId="2" fontId="24" fillId="0" borderId="0" xfId="58" applyNumberFormat="1" applyFont="1" applyFill="1" applyAlignment="1">
      <alignment horizontal="right"/>
      <protection/>
    </xf>
    <xf numFmtId="2" fontId="24" fillId="0" borderId="0" xfId="58" applyNumberFormat="1" applyFont="1" applyFill="1" applyAlignment="1">
      <alignment horizontal="left"/>
      <protection/>
    </xf>
    <xf numFmtId="0" fontId="24" fillId="0" borderId="0" xfId="58" applyFont="1" applyFill="1" applyAlignment="1">
      <alignment horizontal="left"/>
      <protection/>
    </xf>
    <xf numFmtId="0" fontId="14" fillId="0" borderId="0" xfId="58" applyBorder="1">
      <alignment/>
      <protection/>
    </xf>
    <xf numFmtId="0" fontId="22" fillId="0" borderId="0" xfId="58" applyFont="1" applyBorder="1">
      <alignment/>
      <protection/>
    </xf>
    <xf numFmtId="3" fontId="22" fillId="0" borderId="0" xfId="58" applyNumberFormat="1" applyFont="1" applyBorder="1">
      <alignment/>
      <protection/>
    </xf>
    <xf numFmtId="0" fontId="14" fillId="0" borderId="0" xfId="58">
      <alignment/>
      <protection/>
    </xf>
    <xf numFmtId="3" fontId="14" fillId="0" borderId="0" xfId="58" applyNumberFormat="1" applyBorder="1">
      <alignment/>
      <protection/>
    </xf>
    <xf numFmtId="0" fontId="22" fillId="0" borderId="0" xfId="58" applyFont="1">
      <alignment/>
      <protection/>
    </xf>
    <xf numFmtId="3" fontId="30" fillId="4" borderId="11" xfId="57" applyNumberFormat="1" applyFont="1" applyFill="1" applyBorder="1">
      <alignment/>
      <protection/>
    </xf>
    <xf numFmtId="0" fontId="37" fillId="0" borderId="0" xfId="58" applyFont="1" applyAlignment="1">
      <alignment vertical="center"/>
      <protection/>
    </xf>
    <xf numFmtId="0" fontId="39" fillId="0" borderId="0" xfId="58" applyFont="1" applyAlignment="1">
      <alignment vertical="center"/>
      <protection/>
    </xf>
    <xf numFmtId="0" fontId="31" fillId="0" borderId="0" xfId="58" applyFont="1" applyAlignment="1">
      <alignment horizontal="right" vertical="center"/>
      <protection/>
    </xf>
    <xf numFmtId="0" fontId="21" fillId="0" borderId="22" xfId="58" applyFont="1" applyBorder="1" applyAlignment="1">
      <alignment horizontal="center" vertical="center"/>
      <protection/>
    </xf>
    <xf numFmtId="0" fontId="21" fillId="0" borderId="11" xfId="58" applyFont="1" applyBorder="1" applyAlignment="1">
      <alignment horizontal="center" vertical="center" wrapText="1"/>
      <protection/>
    </xf>
    <xf numFmtId="0" fontId="14" fillId="0" borderId="0" xfId="58" applyFont="1">
      <alignment/>
      <protection/>
    </xf>
    <xf numFmtId="0" fontId="19" fillId="4" borderId="20" xfId="58" applyFont="1" applyFill="1" applyBorder="1" applyAlignment="1">
      <alignment vertical="center"/>
      <protection/>
    </xf>
    <xf numFmtId="3" fontId="19" fillId="4" borderId="11" xfId="58" applyNumberFormat="1" applyFont="1" applyFill="1" applyBorder="1" applyAlignment="1">
      <alignment horizontal="center" vertical="center"/>
      <protection/>
    </xf>
    <xf numFmtId="0" fontId="40" fillId="0" borderId="11" xfId="58" applyFont="1" applyFill="1" applyBorder="1" applyAlignment="1" applyProtection="1">
      <alignment horizontal="left" vertical="center"/>
      <protection locked="0"/>
    </xf>
    <xf numFmtId="3" fontId="40" fillId="0" borderId="11" xfId="58" applyNumberFormat="1" applyFont="1" applyFill="1" applyBorder="1" applyAlignment="1" applyProtection="1">
      <alignment horizontal="right" vertical="center"/>
      <protection locked="0"/>
    </xf>
    <xf numFmtId="0" fontId="19" fillId="7" borderId="20" xfId="58" applyFont="1" applyFill="1" applyBorder="1" applyAlignment="1">
      <alignment vertical="center" wrapText="1"/>
      <protection/>
    </xf>
    <xf numFmtId="3" fontId="19" fillId="7" borderId="11" xfId="58" applyNumberFormat="1" applyFont="1" applyFill="1" applyBorder="1" applyAlignment="1">
      <alignment horizontal="center" vertical="center"/>
      <protection/>
    </xf>
    <xf numFmtId="0" fontId="19" fillId="0" borderId="23" xfId="58" applyFont="1" applyBorder="1" applyAlignment="1">
      <alignment horizontal="center" vertical="center"/>
      <protection/>
    </xf>
    <xf numFmtId="0" fontId="14" fillId="0" borderId="0" xfId="58" applyFont="1" applyAlignment="1">
      <alignment horizontal="center"/>
      <protection/>
    </xf>
    <xf numFmtId="0" fontId="19" fillId="4" borderId="14" xfId="58" applyFont="1" applyFill="1" applyBorder="1" applyAlignment="1">
      <alignment vertical="center"/>
      <protection/>
    </xf>
    <xf numFmtId="0" fontId="19" fillId="0" borderId="0" xfId="58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58" applyFont="1">
      <alignment/>
      <protection/>
    </xf>
    <xf numFmtId="0" fontId="41" fillId="7" borderId="13" xfId="58" applyFont="1" applyFill="1" applyBorder="1" applyAlignment="1">
      <alignment vertical="center" wrapText="1"/>
      <protection/>
    </xf>
    <xf numFmtId="0" fontId="42" fillId="0" borderId="16" xfId="58" applyFont="1" applyFill="1" applyBorder="1" applyAlignment="1">
      <alignment vertical="center"/>
      <protection/>
    </xf>
    <xf numFmtId="0" fontId="37" fillId="0" borderId="24" xfId="58" applyFont="1" applyBorder="1" applyAlignment="1">
      <alignment vertical="center"/>
      <protection/>
    </xf>
    <xf numFmtId="3" fontId="37" fillId="0" borderId="24" xfId="58" applyNumberFormat="1" applyFont="1" applyBorder="1" applyAlignment="1">
      <alignment vertical="center"/>
      <protection/>
    </xf>
    <xf numFmtId="0" fontId="21" fillId="0" borderId="18" xfId="58" applyFont="1" applyBorder="1" applyAlignment="1">
      <alignment horizontal="center" vertical="center"/>
      <protection/>
    </xf>
    <xf numFmtId="0" fontId="50" fillId="7" borderId="24" xfId="58" applyFont="1" applyFill="1" applyBorder="1" applyAlignment="1">
      <alignment vertical="center" wrapText="1"/>
      <protection/>
    </xf>
    <xf numFmtId="3" fontId="57" fillId="7" borderId="25" xfId="58" applyNumberFormat="1" applyFont="1" applyFill="1" applyBorder="1">
      <alignment/>
      <protection/>
    </xf>
    <xf numFmtId="0" fontId="40" fillId="0" borderId="11" xfId="58" applyFont="1" applyFill="1" applyBorder="1" applyAlignment="1" applyProtection="1">
      <alignment horizontal="left" vertical="center" wrapText="1"/>
      <protection locked="0"/>
    </xf>
    <xf numFmtId="0" fontId="40" fillId="0" borderId="18" xfId="58" applyFont="1" applyFill="1" applyBorder="1" applyAlignment="1" applyProtection="1">
      <alignment horizontal="left" vertical="center"/>
      <protection locked="0"/>
    </xf>
    <xf numFmtId="3" fontId="40" fillId="0" borderId="18" xfId="58" applyNumberFormat="1" applyFont="1" applyFill="1" applyBorder="1" applyAlignment="1" applyProtection="1">
      <alignment horizontal="right" vertical="center"/>
      <protection locked="0"/>
    </xf>
    <xf numFmtId="3" fontId="19" fillId="4" borderId="20" xfId="58" applyNumberFormat="1" applyFont="1" applyFill="1" applyBorder="1" applyAlignment="1">
      <alignment horizontal="center" vertical="center"/>
      <protection/>
    </xf>
    <xf numFmtId="0" fontId="40" fillId="0" borderId="24" xfId="58" applyFont="1" applyFill="1" applyBorder="1" applyAlignment="1" applyProtection="1">
      <alignment horizontal="left" vertical="center"/>
      <protection locked="0"/>
    </xf>
    <xf numFmtId="0" fontId="51" fillId="0" borderId="18" xfId="58" applyFont="1" applyFill="1" applyBorder="1" applyAlignment="1" applyProtection="1">
      <alignment horizontal="left" vertical="center"/>
      <protection locked="0"/>
    </xf>
    <xf numFmtId="0" fontId="51" fillId="0" borderId="24" xfId="58" applyFont="1" applyFill="1" applyBorder="1" applyAlignment="1" applyProtection="1">
      <alignment horizontal="left" vertical="center"/>
      <protection locked="0"/>
    </xf>
    <xf numFmtId="0" fontId="26" fillId="0" borderId="0" xfId="57" applyFont="1" applyAlignment="1">
      <alignment horizontal="right"/>
      <protection/>
    </xf>
    <xf numFmtId="0" fontId="20" fillId="0" borderId="0" xfId="58" applyFont="1" applyBorder="1" applyAlignment="1">
      <alignment horizontal="center" vertical="center" wrapText="1"/>
      <protection/>
    </xf>
    <xf numFmtId="0" fontId="20" fillId="0" borderId="0" xfId="58" applyFont="1" applyBorder="1" applyAlignment="1">
      <alignment horizontal="center" vertical="center"/>
      <protection/>
    </xf>
    <xf numFmtId="0" fontId="21" fillId="0" borderId="0" xfId="58" applyFont="1" applyBorder="1" applyAlignment="1">
      <alignment horizontal="center" vertical="center" wrapText="1"/>
      <protection/>
    </xf>
    <xf numFmtId="3" fontId="19" fillId="4" borderId="0" xfId="58" applyNumberFormat="1" applyFont="1" applyFill="1" applyBorder="1" applyAlignment="1">
      <alignment horizontal="center" vertical="center"/>
      <protection/>
    </xf>
    <xf numFmtId="3" fontId="40" fillId="0" borderId="0" xfId="58" applyNumberFormat="1" applyFont="1" applyFill="1" applyBorder="1" applyAlignment="1" applyProtection="1">
      <alignment horizontal="right" vertical="center"/>
      <protection locked="0"/>
    </xf>
    <xf numFmtId="3" fontId="19" fillId="7" borderId="0" xfId="58" applyNumberFormat="1" applyFont="1" applyFill="1" applyBorder="1" applyAlignment="1">
      <alignment horizontal="center" vertical="center"/>
      <protection/>
    </xf>
    <xf numFmtId="0" fontId="40" fillId="0" borderId="0" xfId="58" applyFont="1" applyBorder="1" applyAlignment="1">
      <alignment horizontal="center" vertical="center"/>
      <protection/>
    </xf>
    <xf numFmtId="0" fontId="19" fillId="0" borderId="0" xfId="58" applyFont="1" applyBorder="1" applyAlignment="1">
      <alignment horizontal="center" vertical="center" wrapText="1"/>
      <protection/>
    </xf>
    <xf numFmtId="3" fontId="37" fillId="0" borderId="0" xfId="58" applyNumberFormat="1" applyFont="1" applyBorder="1" applyAlignment="1">
      <alignment vertical="center"/>
      <protection/>
    </xf>
    <xf numFmtId="3" fontId="42" fillId="0" borderId="0" xfId="58" applyNumberFormat="1" applyFont="1" applyFill="1" applyBorder="1" applyAlignment="1">
      <alignment horizontal="center" vertical="center"/>
      <protection/>
    </xf>
    <xf numFmtId="3" fontId="40" fillId="0" borderId="11" xfId="58" applyNumberFormat="1" applyFont="1" applyFill="1" applyBorder="1" applyAlignment="1" applyProtection="1">
      <alignment vertical="center"/>
      <protection locked="0"/>
    </xf>
    <xf numFmtId="3" fontId="40" fillId="0" borderId="18" xfId="58" applyNumberFormat="1" applyFont="1" applyFill="1" applyBorder="1" applyAlignment="1" applyProtection="1">
      <alignment vertical="center"/>
      <protection locked="0"/>
    </xf>
    <xf numFmtId="3" fontId="40" fillId="0" borderId="11" xfId="58" applyNumberFormat="1" applyFont="1" applyFill="1" applyBorder="1" applyAlignment="1" applyProtection="1">
      <alignment vertical="center" wrapText="1"/>
      <protection locked="0"/>
    </xf>
    <xf numFmtId="3" fontId="40" fillId="0" borderId="24" xfId="58" applyNumberFormat="1" applyFont="1" applyFill="1" applyBorder="1" applyAlignment="1" applyProtection="1">
      <alignment vertical="center"/>
      <protection locked="0"/>
    </xf>
    <xf numFmtId="0" fontId="21" fillId="0" borderId="11" xfId="58" applyFont="1" applyBorder="1" applyAlignment="1">
      <alignment horizontal="center" vertical="center"/>
      <protection/>
    </xf>
    <xf numFmtId="0" fontId="19" fillId="4" borderId="20" xfId="58" applyFont="1" applyFill="1" applyBorder="1" applyAlignment="1">
      <alignment horizontal="center" vertical="center"/>
      <protection/>
    </xf>
    <xf numFmtId="3" fontId="19" fillId="7" borderId="20" xfId="58" applyNumberFormat="1" applyFont="1" applyFill="1" applyBorder="1" applyAlignment="1">
      <alignment horizontal="center" vertical="center" wrapText="1"/>
      <protection/>
    </xf>
    <xf numFmtId="3" fontId="42" fillId="0" borderId="16" xfId="58" applyNumberFormat="1" applyFont="1" applyFill="1" applyBorder="1" applyAlignment="1">
      <alignment vertical="center"/>
      <protection/>
    </xf>
    <xf numFmtId="3" fontId="37" fillId="0" borderId="0" xfId="58" applyNumberFormat="1" applyFont="1" applyAlignment="1">
      <alignment vertical="center"/>
      <protection/>
    </xf>
    <xf numFmtId="3" fontId="19" fillId="4" borderId="14" xfId="58" applyNumberFormat="1" applyFont="1" applyFill="1" applyBorder="1" applyAlignment="1">
      <alignment horizontal="center" vertical="center"/>
      <protection/>
    </xf>
    <xf numFmtId="3" fontId="51" fillId="0" borderId="18" xfId="58" applyNumberFormat="1" applyFont="1" applyFill="1" applyBorder="1" applyAlignment="1" applyProtection="1">
      <alignment horizontal="right" vertical="center"/>
      <protection locked="0"/>
    </xf>
    <xf numFmtId="3" fontId="51" fillId="0" borderId="24" xfId="58" applyNumberFormat="1" applyFont="1" applyFill="1" applyBorder="1" applyAlignment="1" applyProtection="1">
      <alignment horizontal="right" vertical="center"/>
      <protection locked="0"/>
    </xf>
    <xf numFmtId="3" fontId="41" fillId="7" borderId="13" xfId="58" applyNumberFormat="1" applyFont="1" applyFill="1" applyBorder="1" applyAlignment="1">
      <alignment horizontal="center" vertical="center" wrapText="1"/>
      <protection/>
    </xf>
    <xf numFmtId="3" fontId="50" fillId="7" borderId="24" xfId="58" applyNumberFormat="1" applyFont="1" applyFill="1" applyBorder="1" applyAlignment="1">
      <alignment horizontal="center" vertical="center" wrapText="1"/>
      <protection/>
    </xf>
    <xf numFmtId="3" fontId="51" fillId="0" borderId="0" xfId="58" applyNumberFormat="1" applyFont="1" applyFill="1" applyBorder="1" applyAlignment="1" applyProtection="1">
      <alignment horizontal="right" vertical="center"/>
      <protection locked="0"/>
    </xf>
    <xf numFmtId="3" fontId="21" fillId="0" borderId="0" xfId="57" applyNumberFormat="1" applyFont="1" applyBorder="1" applyAlignment="1">
      <alignment/>
      <protection/>
    </xf>
    <xf numFmtId="3" fontId="14" fillId="0" borderId="0" xfId="57" applyNumberFormat="1" applyFont="1" applyBorder="1" applyAlignment="1">
      <alignment/>
      <protection/>
    </xf>
    <xf numFmtId="3" fontId="24" fillId="0" borderId="10" xfId="57" applyNumberFormat="1" applyFont="1" applyBorder="1" applyAlignment="1">
      <alignment/>
      <protection/>
    </xf>
    <xf numFmtId="3" fontId="14" fillId="0" borderId="24" xfId="57" applyNumberFormat="1" applyFont="1" applyBorder="1" applyAlignment="1" applyProtection="1">
      <alignment horizontal="center" vertical="center"/>
      <protection hidden="1"/>
    </xf>
    <xf numFmtId="3" fontId="14" fillId="0" borderId="24" xfId="57" applyNumberFormat="1" applyFont="1" applyBorder="1" applyAlignment="1" applyProtection="1">
      <alignment vertical="center"/>
      <protection hidden="1"/>
    </xf>
    <xf numFmtId="3" fontId="14" fillId="0" borderId="24" xfId="57" applyNumberFormat="1" applyFont="1" applyFill="1" applyBorder="1" applyAlignment="1" applyProtection="1">
      <alignment horizontal="right" vertical="center"/>
      <protection hidden="1"/>
    </xf>
    <xf numFmtId="0" fontId="14" fillId="0" borderId="24" xfId="57" applyFont="1" applyBorder="1" applyAlignment="1">
      <alignment vertical="center"/>
      <protection/>
    </xf>
    <xf numFmtId="10" fontId="21" fillId="0" borderId="24" xfId="57" applyNumberFormat="1" applyFont="1" applyBorder="1" applyAlignment="1">
      <alignment vertical="center"/>
      <protection/>
    </xf>
    <xf numFmtId="0" fontId="14" fillId="0" borderId="24" xfId="57" applyBorder="1" applyAlignment="1">
      <alignment vertical="center"/>
      <protection/>
    </xf>
    <xf numFmtId="3" fontId="14" fillId="0" borderId="24" xfId="57" applyNumberFormat="1" applyBorder="1" applyAlignment="1">
      <alignment horizontal="center" vertical="center"/>
      <protection/>
    </xf>
    <xf numFmtId="3" fontId="14" fillId="0" borderId="24" xfId="57" applyNumberFormat="1" applyFont="1" applyFill="1" applyBorder="1" applyAlignment="1">
      <alignment horizontal="right" vertical="center"/>
      <protection/>
    </xf>
    <xf numFmtId="3" fontId="14" fillId="0" borderId="24" xfId="57" applyNumberFormat="1" applyBorder="1" applyAlignment="1">
      <alignment vertical="center"/>
      <protection/>
    </xf>
    <xf numFmtId="3" fontId="14" fillId="0" borderId="24" xfId="57" applyNumberFormat="1" applyFont="1" applyFill="1" applyBorder="1" applyAlignment="1" applyProtection="1">
      <alignment vertical="center"/>
      <protection locked="0"/>
    </xf>
    <xf numFmtId="0" fontId="14" fillId="0" borderId="24" xfId="57" applyFill="1" applyBorder="1" applyAlignment="1">
      <alignment vertical="center"/>
      <protection/>
    </xf>
    <xf numFmtId="3" fontId="24" fillId="0" borderId="24" xfId="57" applyNumberFormat="1" applyFont="1" applyFill="1" applyBorder="1" applyAlignment="1" applyProtection="1">
      <alignment vertical="center"/>
      <protection locked="0"/>
    </xf>
    <xf numFmtId="3" fontId="14" fillId="0" borderId="24" xfId="57" applyNumberFormat="1" applyFont="1" applyFill="1" applyBorder="1" applyAlignment="1" applyProtection="1">
      <alignment horizontal="right" vertical="center"/>
      <protection locked="0"/>
    </xf>
    <xf numFmtId="3" fontId="14" fillId="0" borderId="24" xfId="57" applyNumberFormat="1" applyFont="1" applyBorder="1" applyAlignment="1">
      <alignment vertical="center"/>
      <protection/>
    </xf>
    <xf numFmtId="3" fontId="21" fillId="24" borderId="24" xfId="57" applyNumberFormat="1" applyFont="1" applyFill="1" applyBorder="1" applyAlignment="1">
      <alignment vertical="center"/>
      <protection/>
    </xf>
    <xf numFmtId="3" fontId="21" fillId="4" borderId="24" xfId="57" applyNumberFormat="1" applyFont="1" applyFill="1" applyBorder="1" applyAlignment="1">
      <alignment horizontal="right" vertical="center" shrinkToFit="1"/>
      <protection/>
    </xf>
    <xf numFmtId="10" fontId="21" fillId="24" borderId="24" xfId="57" applyNumberFormat="1" applyFont="1" applyFill="1" applyBorder="1" applyAlignment="1">
      <alignment vertical="center"/>
      <protection/>
    </xf>
    <xf numFmtId="0" fontId="21" fillId="24" borderId="24" xfId="57" applyFont="1" applyFill="1" applyBorder="1" applyAlignment="1">
      <alignment vertical="center"/>
      <protection/>
    </xf>
    <xf numFmtId="10" fontId="31" fillId="0" borderId="11" xfId="57" applyNumberFormat="1" applyFont="1" applyBorder="1">
      <alignment/>
      <protection/>
    </xf>
    <xf numFmtId="10" fontId="24" fillId="25" borderId="24" xfId="57" applyNumberFormat="1" applyFont="1" applyFill="1" applyBorder="1">
      <alignment/>
      <protection/>
    </xf>
    <xf numFmtId="0" fontId="23" fillId="4" borderId="11" xfId="57" applyFont="1" applyFill="1" applyBorder="1">
      <alignment/>
      <protection/>
    </xf>
    <xf numFmtId="10" fontId="30" fillId="24" borderId="11" xfId="57" applyNumberFormat="1" applyFont="1" applyFill="1" applyBorder="1">
      <alignment/>
      <protection/>
    </xf>
    <xf numFmtId="3" fontId="52" fillId="24" borderId="11" xfId="57" applyNumberFormat="1" applyFont="1" applyFill="1" applyBorder="1">
      <alignment/>
      <protection/>
    </xf>
    <xf numFmtId="3" fontId="52" fillId="24" borderId="14" xfId="57" applyNumberFormat="1" applyFont="1" applyFill="1" applyBorder="1">
      <alignment/>
      <protection/>
    </xf>
    <xf numFmtId="10" fontId="23" fillId="24" borderId="24" xfId="57" applyNumberFormat="1" applyFont="1" applyFill="1" applyBorder="1">
      <alignment/>
      <protection/>
    </xf>
    <xf numFmtId="3" fontId="30" fillId="24" borderId="11" xfId="57" applyNumberFormat="1" applyFont="1" applyFill="1" applyBorder="1">
      <alignment/>
      <protection/>
    </xf>
    <xf numFmtId="3" fontId="30" fillId="7" borderId="11" xfId="57" applyNumberFormat="1" applyFont="1" applyFill="1" applyBorder="1">
      <alignment/>
      <protection/>
    </xf>
    <xf numFmtId="10" fontId="30" fillId="25" borderId="11" xfId="57" applyNumberFormat="1" applyFont="1" applyFill="1" applyBorder="1">
      <alignment/>
      <protection/>
    </xf>
    <xf numFmtId="3" fontId="53" fillId="25" borderId="11" xfId="57" applyNumberFormat="1" applyFont="1" applyFill="1" applyBorder="1">
      <alignment/>
      <protection/>
    </xf>
    <xf numFmtId="10" fontId="36" fillId="25" borderId="24" xfId="57" applyNumberFormat="1" applyFont="1" applyFill="1" applyBorder="1">
      <alignment/>
      <protection/>
    </xf>
    <xf numFmtId="0" fontId="24" fillId="22" borderId="20" xfId="57" applyFont="1" applyFill="1" applyBorder="1">
      <alignment/>
      <protection/>
    </xf>
    <xf numFmtId="10" fontId="24" fillId="0" borderId="11" xfId="57" applyNumberFormat="1" applyFont="1" applyBorder="1" applyProtection="1">
      <alignment/>
      <protection hidden="1"/>
    </xf>
    <xf numFmtId="3" fontId="24" fillId="0" borderId="11" xfId="57" applyNumberFormat="1" applyFont="1" applyBorder="1" applyAlignment="1">
      <alignment/>
      <protection/>
    </xf>
    <xf numFmtId="10" fontId="24" fillId="0" borderId="11" xfId="57" applyNumberFormat="1" applyFont="1" applyBorder="1" applyAlignment="1" applyProtection="1">
      <alignment/>
      <protection hidden="1"/>
    </xf>
    <xf numFmtId="3" fontId="23" fillId="24" borderId="11" xfId="57" applyNumberFormat="1" applyFont="1" applyFill="1" applyBorder="1" applyProtection="1">
      <alignment/>
      <protection hidden="1"/>
    </xf>
    <xf numFmtId="10" fontId="23" fillId="24" borderId="11" xfId="57" applyNumberFormat="1" applyFont="1" applyFill="1" applyBorder="1" applyProtection="1">
      <alignment/>
      <protection hidden="1"/>
    </xf>
    <xf numFmtId="3" fontId="23" fillId="24" borderId="11" xfId="57" applyNumberFormat="1" applyFont="1" applyFill="1" applyBorder="1">
      <alignment/>
      <protection/>
    </xf>
    <xf numFmtId="3" fontId="23" fillId="4" borderId="11" xfId="57" applyNumberFormat="1" applyFont="1" applyFill="1" applyBorder="1" applyAlignment="1">
      <alignment/>
      <protection/>
    </xf>
    <xf numFmtId="10" fontId="23" fillId="24" borderId="11" xfId="57" applyNumberFormat="1" applyFont="1" applyFill="1" applyBorder="1" applyAlignment="1" applyProtection="1">
      <alignment/>
      <protection hidden="1"/>
    </xf>
    <xf numFmtId="0" fontId="23" fillId="24" borderId="11" xfId="57" applyFont="1" applyFill="1" applyBorder="1">
      <alignment/>
      <protection/>
    </xf>
    <xf numFmtId="3" fontId="23" fillId="4" borderId="11" xfId="57" applyNumberFormat="1" applyFont="1" applyFill="1" applyBorder="1" applyAlignment="1">
      <alignment horizontal="right"/>
      <protection/>
    </xf>
    <xf numFmtId="0" fontId="23" fillId="24" borderId="17" xfId="57" applyFont="1" applyFill="1" applyBorder="1" applyAlignment="1">
      <alignment horizontal="right"/>
      <protection/>
    </xf>
    <xf numFmtId="3" fontId="23" fillId="24" borderId="11" xfId="57" applyNumberFormat="1" applyFont="1" applyFill="1" applyBorder="1" applyAlignment="1">
      <alignment/>
      <protection/>
    </xf>
    <xf numFmtId="10" fontId="24" fillId="0" borderId="11" xfId="57" applyNumberFormat="1" applyFont="1" applyFill="1" applyBorder="1" applyProtection="1">
      <alignment/>
      <protection hidden="1"/>
    </xf>
    <xf numFmtId="0" fontId="23" fillId="22" borderId="14" xfId="57" applyFont="1" applyFill="1" applyBorder="1" applyAlignment="1">
      <alignment horizontal="center"/>
      <protection/>
    </xf>
    <xf numFmtId="0" fontId="23" fillId="22" borderId="15" xfId="57" applyFont="1" applyFill="1" applyBorder="1" applyAlignment="1">
      <alignment horizontal="center"/>
      <protection/>
    </xf>
    <xf numFmtId="0" fontId="24" fillId="0" borderId="17" xfId="57" applyFont="1" applyBorder="1" applyAlignment="1">
      <alignment/>
      <protection/>
    </xf>
    <xf numFmtId="3" fontId="54" fillId="7" borderId="11" xfId="57" applyNumberFormat="1" applyFont="1" applyFill="1" applyBorder="1" applyAlignment="1">
      <alignment horizontal="right"/>
      <protection/>
    </xf>
    <xf numFmtId="10" fontId="54" fillId="25" borderId="11" xfId="57" applyNumberFormat="1" applyFont="1" applyFill="1" applyBorder="1" applyAlignment="1" applyProtection="1">
      <alignment/>
      <protection hidden="1"/>
    </xf>
    <xf numFmtId="3" fontId="30" fillId="7" borderId="11" xfId="57" applyNumberFormat="1" applyFont="1" applyFill="1" applyBorder="1">
      <alignment/>
      <protection/>
    </xf>
    <xf numFmtId="10" fontId="23" fillId="26" borderId="11" xfId="57" applyNumberFormat="1" applyFont="1" applyFill="1" applyBorder="1" applyProtection="1">
      <alignment/>
      <protection hidden="1"/>
    </xf>
    <xf numFmtId="0" fontId="19" fillId="0" borderId="0" xfId="57" applyFont="1" applyBorder="1" applyAlignment="1">
      <alignment horizontal="center" wrapText="1"/>
      <protection/>
    </xf>
    <xf numFmtId="0" fontId="24" fillId="0" borderId="11" xfId="57" applyFont="1" applyBorder="1" applyAlignment="1">
      <alignment/>
      <protection/>
    </xf>
    <xf numFmtId="3" fontId="23" fillId="4" borderId="11" xfId="57" applyNumberFormat="1" applyFont="1" applyFill="1" applyBorder="1">
      <alignment/>
      <protection/>
    </xf>
    <xf numFmtId="3" fontId="28" fillId="0" borderId="11" xfId="57" applyNumberFormat="1" applyFont="1" applyBorder="1">
      <alignment/>
      <protection/>
    </xf>
    <xf numFmtId="0" fontId="25" fillId="0" borderId="0" xfId="57" applyFont="1" applyBorder="1" applyAlignment="1">
      <alignment/>
      <protection/>
    </xf>
    <xf numFmtId="0" fontId="23" fillId="22" borderId="13" xfId="57" applyFont="1" applyFill="1" applyBorder="1" applyAlignment="1">
      <alignment horizontal="left"/>
      <protection/>
    </xf>
    <xf numFmtId="0" fontId="23" fillId="22" borderId="0" xfId="57" applyFont="1" applyFill="1" applyBorder="1" applyAlignment="1">
      <alignment horizontal="left"/>
      <protection/>
    </xf>
    <xf numFmtId="0" fontId="24" fillId="0" borderId="14" xfId="57" applyFont="1" applyBorder="1">
      <alignment/>
      <protection/>
    </xf>
    <xf numFmtId="0" fontId="24" fillId="0" borderId="24" xfId="57" applyFont="1" applyBorder="1">
      <alignment/>
      <protection/>
    </xf>
    <xf numFmtId="3" fontId="24" fillId="0" borderId="24" xfId="57" applyNumberFormat="1" applyFont="1" applyFill="1" applyBorder="1" applyAlignment="1">
      <alignment/>
      <protection/>
    </xf>
    <xf numFmtId="10" fontId="24" fillId="0" borderId="24" xfId="57" applyNumberFormat="1" applyFont="1" applyFill="1" applyBorder="1" applyAlignment="1">
      <alignment/>
      <protection/>
    </xf>
    <xf numFmtId="3" fontId="35" fillId="0" borderId="26" xfId="57" applyNumberFormat="1" applyFont="1" applyBorder="1">
      <alignment/>
      <protection/>
    </xf>
    <xf numFmtId="3" fontId="35" fillId="0" borderId="24" xfId="57" applyNumberFormat="1" applyFont="1" applyBorder="1">
      <alignment/>
      <protection/>
    </xf>
    <xf numFmtId="10" fontId="23" fillId="0" borderId="24" xfId="57" applyNumberFormat="1" applyFont="1" applyFill="1" applyBorder="1" applyAlignment="1">
      <alignment/>
      <protection/>
    </xf>
    <xf numFmtId="3" fontId="24" fillId="7" borderId="24" xfId="57" applyNumberFormat="1" applyFont="1" applyFill="1" applyBorder="1">
      <alignment/>
      <protection/>
    </xf>
    <xf numFmtId="10" fontId="24" fillId="7" borderId="24" xfId="57" applyNumberFormat="1" applyFont="1" applyFill="1" applyBorder="1">
      <alignment/>
      <protection/>
    </xf>
    <xf numFmtId="0" fontId="26" fillId="0" borderId="14" xfId="57" applyFont="1" applyBorder="1">
      <alignment/>
      <protection/>
    </xf>
    <xf numFmtId="0" fontId="26" fillId="0" borderId="24" xfId="57" applyFont="1" applyBorder="1">
      <alignment/>
      <protection/>
    </xf>
    <xf numFmtId="0" fontId="23" fillId="4" borderId="14" xfId="57" applyFont="1" applyFill="1" applyBorder="1">
      <alignment/>
      <protection/>
    </xf>
    <xf numFmtId="0" fontId="23" fillId="4" borderId="24" xfId="57" applyFont="1" applyFill="1" applyBorder="1">
      <alignment/>
      <protection/>
    </xf>
    <xf numFmtId="3" fontId="23" fillId="4" borderId="24" xfId="57" applyNumberFormat="1" applyFont="1" applyFill="1" applyBorder="1" applyAlignment="1">
      <alignment/>
      <protection/>
    </xf>
    <xf numFmtId="10" fontId="23" fillId="24" borderId="24" xfId="57" applyNumberFormat="1" applyFont="1" applyFill="1" applyBorder="1" applyAlignment="1">
      <alignment/>
      <protection/>
    </xf>
    <xf numFmtId="3" fontId="23" fillId="4" borderId="10" xfId="57" applyNumberFormat="1" applyFont="1" applyFill="1" applyBorder="1" applyAlignment="1">
      <alignment/>
      <protection/>
    </xf>
    <xf numFmtId="10" fontId="24" fillId="27" borderId="24" xfId="57" applyNumberFormat="1" applyFont="1" applyFill="1" applyBorder="1">
      <alignment/>
      <protection/>
    </xf>
    <xf numFmtId="10" fontId="24" fillId="0" borderId="26" xfId="57" applyNumberFormat="1" applyFont="1" applyFill="1" applyBorder="1" applyAlignment="1">
      <alignment/>
      <protection/>
    </xf>
    <xf numFmtId="10" fontId="23" fillId="24" borderId="26" xfId="57" applyNumberFormat="1" applyFont="1" applyFill="1" applyBorder="1" applyAlignment="1">
      <alignment/>
      <protection/>
    </xf>
    <xf numFmtId="3" fontId="23" fillId="0" borderId="24" xfId="57" applyNumberFormat="1" applyFont="1" applyFill="1" applyBorder="1" applyAlignment="1">
      <alignment/>
      <protection/>
    </xf>
    <xf numFmtId="0" fontId="28" fillId="0" borderId="14" xfId="57" applyFont="1" applyBorder="1">
      <alignment/>
      <protection/>
    </xf>
    <xf numFmtId="0" fontId="28" fillId="0" borderId="24" xfId="57" applyFont="1" applyBorder="1">
      <alignment/>
      <protection/>
    </xf>
    <xf numFmtId="3" fontId="35" fillId="0" borderId="17" xfId="57" applyNumberFormat="1" applyFont="1" applyBorder="1">
      <alignment/>
      <protection/>
    </xf>
    <xf numFmtId="3" fontId="24" fillId="0" borderId="14" xfId="57" applyNumberFormat="1" applyFont="1" applyFill="1" applyBorder="1">
      <alignment/>
      <protection/>
    </xf>
    <xf numFmtId="3" fontId="35" fillId="4" borderId="17" xfId="57" applyNumberFormat="1" applyFont="1" applyFill="1" applyBorder="1">
      <alignment/>
      <protection/>
    </xf>
    <xf numFmtId="0" fontId="24" fillId="0" borderId="14" xfId="57" applyFont="1" applyBorder="1" applyAlignment="1">
      <alignment vertical="center" wrapText="1"/>
      <protection/>
    </xf>
    <xf numFmtId="0" fontId="24" fillId="0" borderId="24" xfId="57" applyFont="1" applyBorder="1" applyAlignment="1">
      <alignment vertical="center" wrapText="1"/>
      <protection/>
    </xf>
    <xf numFmtId="0" fontId="23" fillId="4" borderId="14" xfId="57" applyFont="1" applyFill="1" applyBorder="1" applyAlignment="1">
      <alignment wrapText="1"/>
      <protection/>
    </xf>
    <xf numFmtId="0" fontId="23" fillId="4" borderId="24" xfId="57" applyFont="1" applyFill="1" applyBorder="1" applyAlignment="1">
      <alignment wrapText="1"/>
      <protection/>
    </xf>
    <xf numFmtId="3" fontId="23" fillId="4" borderId="27" xfId="57" applyNumberFormat="1" applyFont="1" applyFill="1" applyBorder="1" applyAlignment="1">
      <alignment/>
      <protection/>
    </xf>
    <xf numFmtId="3" fontId="35" fillId="4" borderId="28" xfId="57" applyNumberFormat="1" applyFont="1" applyFill="1" applyBorder="1">
      <alignment/>
      <protection/>
    </xf>
    <xf numFmtId="3" fontId="23" fillId="7" borderId="24" xfId="57" applyNumberFormat="1" applyFont="1" applyFill="1" applyBorder="1" applyAlignment="1">
      <alignment/>
      <protection/>
    </xf>
    <xf numFmtId="10" fontId="23" fillId="25" borderId="24" xfId="57" applyNumberFormat="1" applyFont="1" applyFill="1" applyBorder="1" applyAlignment="1">
      <alignment/>
      <protection/>
    </xf>
    <xf numFmtId="0" fontId="24" fillId="28" borderId="24" xfId="57" applyFont="1" applyFill="1" applyBorder="1">
      <alignment/>
      <protection/>
    </xf>
    <xf numFmtId="3" fontId="24" fillId="0" borderId="24" xfId="57" applyNumberFormat="1" applyFont="1" applyBorder="1">
      <alignment/>
      <protection/>
    </xf>
    <xf numFmtId="3" fontId="24" fillId="28" borderId="24" xfId="57" applyNumberFormat="1" applyFont="1" applyFill="1" applyBorder="1">
      <alignment/>
      <protection/>
    </xf>
    <xf numFmtId="3" fontId="23" fillId="4" borderId="24" xfId="57" applyNumberFormat="1" applyFont="1" applyFill="1" applyBorder="1">
      <alignment/>
      <protection/>
    </xf>
    <xf numFmtId="0" fontId="26" fillId="28" borderId="24" xfId="57" applyFont="1" applyFill="1" applyBorder="1">
      <alignment/>
      <protection/>
    </xf>
    <xf numFmtId="9" fontId="23" fillId="0" borderId="24" xfId="57" applyNumberFormat="1" applyFont="1" applyFill="1" applyBorder="1" applyAlignment="1">
      <alignment/>
      <protection/>
    </xf>
    <xf numFmtId="10" fontId="35" fillId="0" borderId="17" xfId="57" applyNumberFormat="1" applyFont="1" applyBorder="1">
      <alignment/>
      <protection/>
    </xf>
    <xf numFmtId="10" fontId="35" fillId="4" borderId="28" xfId="57" applyNumberFormat="1" applyFont="1" applyFill="1" applyBorder="1">
      <alignment/>
      <protection/>
    </xf>
    <xf numFmtId="0" fontId="24" fillId="0" borderId="15" xfId="57" applyFont="1" applyBorder="1">
      <alignment/>
      <protection/>
    </xf>
    <xf numFmtId="10" fontId="40" fillId="0" borderId="11" xfId="58" applyNumberFormat="1" applyFont="1" applyFill="1" applyBorder="1" applyAlignment="1" applyProtection="1">
      <alignment horizontal="right" vertical="center"/>
      <protection locked="0"/>
    </xf>
    <xf numFmtId="10" fontId="19" fillId="4" borderId="11" xfId="58" applyNumberFormat="1" applyFont="1" applyFill="1" applyBorder="1" applyAlignment="1">
      <alignment horizontal="center" vertical="center"/>
      <protection/>
    </xf>
    <xf numFmtId="10" fontId="19" fillId="4" borderId="20" xfId="58" applyNumberFormat="1" applyFont="1" applyFill="1" applyBorder="1" applyAlignment="1">
      <alignment horizontal="center" vertical="center"/>
      <protection/>
    </xf>
    <xf numFmtId="10" fontId="19" fillId="7" borderId="11" xfId="58" applyNumberFormat="1" applyFont="1" applyFill="1" applyBorder="1" applyAlignment="1">
      <alignment horizontal="center" vertical="center"/>
      <protection/>
    </xf>
    <xf numFmtId="10" fontId="19" fillId="7" borderId="21" xfId="58" applyNumberFormat="1" applyFont="1" applyFill="1" applyBorder="1" applyAlignment="1">
      <alignment horizontal="center" vertical="center"/>
      <protection/>
    </xf>
    <xf numFmtId="10" fontId="19" fillId="7" borderId="24" xfId="58" applyNumberFormat="1" applyFont="1" applyFill="1" applyBorder="1" applyAlignment="1">
      <alignment horizontal="center" vertical="center"/>
      <protection/>
    </xf>
    <xf numFmtId="10" fontId="42" fillId="0" borderId="20" xfId="58" applyNumberFormat="1" applyFont="1" applyFill="1" applyBorder="1" applyAlignment="1">
      <alignment horizontal="center" vertical="center"/>
      <protection/>
    </xf>
    <xf numFmtId="3" fontId="21" fillId="29" borderId="24" xfId="57" applyNumberFormat="1" applyFont="1" applyFill="1" applyBorder="1" applyAlignment="1">
      <alignment horizontal="right" vertical="center" shrinkToFit="1"/>
      <protection/>
    </xf>
    <xf numFmtId="10" fontId="21" fillId="30" borderId="24" xfId="57" applyNumberFormat="1" applyFont="1" applyFill="1" applyBorder="1" applyAlignment="1">
      <alignment vertical="center"/>
      <protection/>
    </xf>
    <xf numFmtId="3" fontId="21" fillId="7" borderId="14" xfId="57" applyNumberFormat="1" applyFont="1" applyFill="1" applyBorder="1">
      <alignment/>
      <protection/>
    </xf>
    <xf numFmtId="3" fontId="21" fillId="7" borderId="24" xfId="57" applyNumberFormat="1" applyFont="1" applyFill="1" applyBorder="1">
      <alignment/>
      <protection/>
    </xf>
    <xf numFmtId="10" fontId="21" fillId="7" borderId="24" xfId="57" applyNumberFormat="1" applyFont="1" applyFill="1" applyBorder="1">
      <alignment/>
      <protection/>
    </xf>
    <xf numFmtId="0" fontId="24" fillId="0" borderId="11" xfId="57" applyFont="1" applyBorder="1" applyAlignment="1">
      <alignment horizontal="center" vertical="center" wrapText="1"/>
      <protection/>
    </xf>
    <xf numFmtId="0" fontId="23" fillId="0" borderId="11" xfId="57" applyFont="1" applyBorder="1" applyAlignment="1">
      <alignment horizontal="center" vertical="center" wrapText="1"/>
      <protection/>
    </xf>
    <xf numFmtId="0" fontId="27" fillId="0" borderId="11" xfId="57" applyFont="1" applyBorder="1" applyAlignment="1">
      <alignment horizontal="center" vertical="center" wrapText="1"/>
      <protection/>
    </xf>
    <xf numFmtId="1" fontId="29" fillId="0" borderId="11" xfId="57" applyNumberFormat="1" applyFont="1" applyBorder="1" applyAlignment="1">
      <alignment horizontal="center" vertical="center" wrapText="1"/>
      <protection/>
    </xf>
    <xf numFmtId="0" fontId="24" fillId="0" borderId="11" xfId="57" applyFont="1" applyFill="1" applyBorder="1" applyAlignment="1">
      <alignment horizontal="center" vertical="center" wrapText="1"/>
      <protection/>
    </xf>
    <xf numFmtId="0" fontId="23" fillId="22" borderId="14" xfId="57" applyFont="1" applyFill="1" applyBorder="1" applyAlignment="1">
      <alignment/>
      <protection/>
    </xf>
    <xf numFmtId="0" fontId="23" fillId="22" borderId="15" xfId="57" applyFont="1" applyFill="1" applyBorder="1" applyAlignment="1">
      <alignment/>
      <protection/>
    </xf>
    <xf numFmtId="0" fontId="23" fillId="22" borderId="17" xfId="57" applyFont="1" applyFill="1" applyBorder="1" applyAlignment="1">
      <alignment/>
      <protection/>
    </xf>
    <xf numFmtId="3" fontId="24" fillId="23" borderId="11" xfId="57" applyNumberFormat="1" applyFont="1" applyFill="1" applyBorder="1" applyProtection="1">
      <alignment/>
      <protection locked="0"/>
    </xf>
    <xf numFmtId="2" fontId="30" fillId="23" borderId="11" xfId="57" applyNumberFormat="1" applyFont="1" applyFill="1" applyBorder="1" applyAlignment="1" applyProtection="1">
      <alignment horizontal="right"/>
      <protection locked="0"/>
    </xf>
    <xf numFmtId="3" fontId="30" fillId="23" borderId="11" xfId="57" applyNumberFormat="1" applyFont="1" applyFill="1" applyBorder="1" applyAlignment="1" applyProtection="1">
      <alignment horizontal="right"/>
      <protection locked="0"/>
    </xf>
    <xf numFmtId="3" fontId="31" fillId="23" borderId="11" xfId="57" applyNumberFormat="1" applyFont="1" applyFill="1" applyBorder="1" applyAlignment="1" applyProtection="1">
      <alignment horizontal="right"/>
      <protection locked="0"/>
    </xf>
    <xf numFmtId="3" fontId="24" fillId="7" borderId="11" xfId="57" applyNumberFormat="1" applyFont="1" applyFill="1" applyBorder="1">
      <alignment/>
      <protection/>
    </xf>
    <xf numFmtId="2" fontId="31" fillId="23" borderId="11" xfId="57" applyNumberFormat="1" applyFont="1" applyFill="1" applyBorder="1" applyAlignment="1" applyProtection="1">
      <alignment horizontal="right"/>
      <protection locked="0"/>
    </xf>
    <xf numFmtId="3" fontId="31" fillId="23" borderId="11" xfId="57" applyNumberFormat="1" applyFont="1" applyFill="1" applyBorder="1" applyAlignment="1" applyProtection="1">
      <alignment horizontal="right"/>
      <protection locked="0"/>
    </xf>
    <xf numFmtId="3" fontId="24" fillId="23" borderId="11" xfId="57" applyNumberFormat="1" applyFont="1" applyFill="1" applyBorder="1" applyProtection="1">
      <alignment/>
      <protection/>
    </xf>
    <xf numFmtId="3" fontId="30" fillId="4" borderId="11" xfId="57" applyNumberFormat="1" applyFont="1" applyFill="1" applyBorder="1">
      <alignment/>
      <protection/>
    </xf>
    <xf numFmtId="3" fontId="30" fillId="23" borderId="11" xfId="57" applyNumberFormat="1" applyFont="1" applyFill="1" applyBorder="1" applyAlignment="1" applyProtection="1">
      <alignment horizontal="right"/>
      <protection/>
    </xf>
    <xf numFmtId="0" fontId="24" fillId="0" borderId="11" xfId="57" applyFont="1" applyBorder="1" applyAlignment="1">
      <alignment vertical="center" wrapText="1"/>
      <protection/>
    </xf>
    <xf numFmtId="0" fontId="23" fillId="4" borderId="11" xfId="57" applyFont="1" applyFill="1" applyBorder="1" applyAlignment="1">
      <alignment wrapText="1"/>
      <protection/>
    </xf>
    <xf numFmtId="3" fontId="36" fillId="7" borderId="11" xfId="57" applyNumberFormat="1" applyFont="1" applyFill="1" applyBorder="1">
      <alignment/>
      <protection/>
    </xf>
    <xf numFmtId="3" fontId="30" fillId="0" borderId="11" xfId="57" applyNumberFormat="1" applyFont="1" applyFill="1" applyBorder="1">
      <alignment/>
      <protection/>
    </xf>
    <xf numFmtId="0" fontId="23" fillId="0" borderId="13" xfId="57" applyFont="1" applyFill="1" applyBorder="1" applyAlignment="1">
      <alignment/>
      <protection/>
    </xf>
    <xf numFmtId="0" fontId="23" fillId="0" borderId="0" xfId="57" applyFont="1" applyFill="1" applyBorder="1" applyAlignment="1">
      <alignment/>
      <protection/>
    </xf>
    <xf numFmtId="49" fontId="29" fillId="0" borderId="11" xfId="57" applyNumberFormat="1" applyFont="1" applyBorder="1" applyAlignment="1">
      <alignment horizontal="center" vertical="center" wrapText="1"/>
      <protection/>
    </xf>
    <xf numFmtId="1" fontId="29" fillId="0" borderId="11" xfId="57" applyNumberFormat="1" applyFont="1" applyFill="1" applyBorder="1" applyAlignment="1">
      <alignment horizontal="center" vertical="center" wrapText="1"/>
      <protection/>
    </xf>
    <xf numFmtId="1" fontId="33" fillId="0" borderId="11" xfId="57" applyNumberFormat="1" applyFont="1" applyBorder="1" applyAlignment="1">
      <alignment horizontal="center" vertical="center" wrapText="1"/>
      <protection/>
    </xf>
    <xf numFmtId="1" fontId="24" fillId="0" borderId="11" xfId="57" applyNumberFormat="1" applyFont="1" applyBorder="1" applyAlignment="1">
      <alignment horizontal="center" vertical="center" wrapText="1"/>
      <protection/>
    </xf>
    <xf numFmtId="3" fontId="31" fillId="7" borderId="11" xfId="57" applyNumberFormat="1" applyFont="1" applyFill="1" applyBorder="1">
      <alignment/>
      <protection/>
    </xf>
    <xf numFmtId="3" fontId="34" fillId="23" borderId="11" xfId="57" applyNumberFormat="1" applyFont="1" applyFill="1" applyBorder="1" applyProtection="1">
      <alignment/>
      <protection/>
    </xf>
    <xf numFmtId="0" fontId="23" fillId="4" borderId="11" xfId="57" applyFont="1" applyFill="1" applyBorder="1" applyAlignment="1">
      <alignment vertical="center" wrapText="1"/>
      <protection/>
    </xf>
    <xf numFmtId="3" fontId="30" fillId="7" borderId="11" xfId="57" applyNumberFormat="1" applyFont="1" applyFill="1" applyBorder="1" applyAlignment="1">
      <alignment horizontal="right"/>
      <protection/>
    </xf>
    <xf numFmtId="3" fontId="55" fillId="7" borderId="11" xfId="57" applyNumberFormat="1" applyFont="1" applyFill="1" applyBorder="1" applyAlignment="1">
      <alignment horizontal="right"/>
      <protection/>
    </xf>
    <xf numFmtId="10" fontId="24" fillId="23" borderId="11" xfId="57" applyNumberFormat="1" applyFont="1" applyFill="1" applyBorder="1" applyProtection="1">
      <alignment/>
      <protection locked="0"/>
    </xf>
    <xf numFmtId="10" fontId="24" fillId="31" borderId="11" xfId="57" applyNumberFormat="1" applyFont="1" applyFill="1" applyBorder="1" applyProtection="1">
      <alignment/>
      <protection locked="0"/>
    </xf>
    <xf numFmtId="0" fontId="26" fillId="0" borderId="11" xfId="57" applyFont="1" applyFill="1" applyBorder="1" applyAlignment="1">
      <alignment horizontal="center" vertical="center" wrapText="1"/>
      <protection/>
    </xf>
    <xf numFmtId="10" fontId="23" fillId="4" borderId="11" xfId="57" applyNumberFormat="1" applyFont="1" applyFill="1" applyBorder="1">
      <alignment/>
      <protection/>
    </xf>
    <xf numFmtId="10" fontId="23" fillId="4" borderId="11" xfId="57" applyNumberFormat="1" applyFont="1" applyFill="1" applyBorder="1" applyAlignment="1">
      <alignment wrapText="1"/>
      <protection/>
    </xf>
    <xf numFmtId="10" fontId="23" fillId="4" borderId="24" xfId="57" applyNumberFormat="1" applyFont="1" applyFill="1" applyBorder="1" applyAlignment="1">
      <alignment/>
      <protection/>
    </xf>
    <xf numFmtId="10" fontId="23" fillId="4" borderId="24" xfId="57" applyNumberFormat="1" applyFont="1" applyFill="1" applyBorder="1">
      <alignment/>
      <protection/>
    </xf>
    <xf numFmtId="0" fontId="19" fillId="0" borderId="0" xfId="57" applyFont="1" applyBorder="1" applyAlignment="1">
      <alignment horizontal="center" wrapText="1"/>
      <protection/>
    </xf>
    <xf numFmtId="0" fontId="24" fillId="0" borderId="11" xfId="57" applyFont="1" applyBorder="1" applyAlignment="1">
      <alignment horizontal="center" vertical="center" wrapText="1"/>
      <protection/>
    </xf>
    <xf numFmtId="0" fontId="24" fillId="0" borderId="17" xfId="57" applyFont="1" applyBorder="1" applyAlignment="1">
      <alignment horizontal="center" vertical="center" wrapText="1"/>
      <protection/>
    </xf>
    <xf numFmtId="0" fontId="21" fillId="0" borderId="12" xfId="57" applyFont="1" applyBorder="1" applyAlignment="1">
      <alignment horizontal="center"/>
      <protection/>
    </xf>
    <xf numFmtId="0" fontId="21" fillId="0" borderId="29" xfId="57" applyFont="1" applyBorder="1" applyAlignment="1">
      <alignment horizontal="center"/>
      <protection/>
    </xf>
    <xf numFmtId="0" fontId="23" fillId="22" borderId="13" xfId="57" applyFont="1" applyFill="1" applyBorder="1" applyAlignment="1">
      <alignment horizontal="left"/>
      <protection/>
    </xf>
    <xf numFmtId="0" fontId="23" fillId="22" borderId="0" xfId="57" applyFont="1" applyFill="1" applyBorder="1" applyAlignment="1">
      <alignment horizontal="left"/>
      <protection/>
    </xf>
    <xf numFmtId="0" fontId="36" fillId="7" borderId="11" xfId="57" applyFont="1" applyFill="1" applyBorder="1" applyAlignment="1">
      <alignment horizontal="left"/>
      <protection/>
    </xf>
    <xf numFmtId="0" fontId="36" fillId="7" borderId="14" xfId="57" applyFont="1" applyFill="1" applyBorder="1" applyAlignment="1">
      <alignment horizontal="left"/>
      <protection/>
    </xf>
    <xf numFmtId="0" fontId="24" fillId="0" borderId="13" xfId="57" applyFont="1" applyBorder="1" applyAlignment="1">
      <alignment horizontal="left"/>
      <protection/>
    </xf>
    <xf numFmtId="0" fontId="24" fillId="0" borderId="0" xfId="57" applyFont="1" applyBorder="1" applyAlignment="1">
      <alignment horizontal="left"/>
      <protection/>
    </xf>
    <xf numFmtId="0" fontId="24" fillId="0" borderId="11" xfId="57" applyFont="1" applyBorder="1" applyAlignment="1">
      <alignment horizontal="center"/>
      <protection/>
    </xf>
    <xf numFmtId="0" fontId="23" fillId="22" borderId="11" xfId="57" applyFont="1" applyFill="1" applyBorder="1" applyAlignment="1">
      <alignment horizontal="left"/>
      <protection/>
    </xf>
    <xf numFmtId="0" fontId="23" fillId="22" borderId="21" xfId="57" applyFont="1" applyFill="1" applyBorder="1" applyAlignment="1">
      <alignment horizontal="left"/>
      <protection/>
    </xf>
    <xf numFmtId="0" fontId="21" fillId="0" borderId="11" xfId="57" applyFont="1" applyBorder="1" applyAlignment="1">
      <alignment horizontal="center"/>
      <protection/>
    </xf>
    <xf numFmtId="0" fontId="23" fillId="22" borderId="18" xfId="57" applyFont="1" applyFill="1" applyBorder="1" applyAlignment="1">
      <alignment horizontal="left"/>
      <protection/>
    </xf>
    <xf numFmtId="0" fontId="26" fillId="0" borderId="0" xfId="57" applyFont="1" applyAlignment="1">
      <alignment horizontal="right"/>
      <protection/>
    </xf>
    <xf numFmtId="0" fontId="20" fillId="0" borderId="0" xfId="58" applyFont="1" applyBorder="1" applyAlignment="1">
      <alignment horizontal="center" vertical="center" wrapText="1"/>
      <protection/>
    </xf>
    <xf numFmtId="0" fontId="20" fillId="0" borderId="0" xfId="58" applyFont="1" applyBorder="1" applyAlignment="1">
      <alignment horizontal="center" vertical="center"/>
      <protection/>
    </xf>
    <xf numFmtId="0" fontId="40" fillId="0" borderId="21" xfId="58" applyFont="1" applyBorder="1" applyAlignment="1">
      <alignment horizontal="center" vertical="center"/>
      <protection/>
    </xf>
    <xf numFmtId="3" fontId="21" fillId="0" borderId="0" xfId="57" applyNumberFormat="1" applyFont="1" applyBorder="1" applyAlignment="1">
      <alignment horizontal="center"/>
      <protection/>
    </xf>
    <xf numFmtId="0" fontId="24" fillId="0" borderId="28" xfId="57" applyFont="1" applyBorder="1" applyAlignment="1">
      <alignment horizontal="center" vertical="center" wrapText="1"/>
      <protection/>
    </xf>
    <xf numFmtId="3" fontId="21" fillId="4" borderId="24" xfId="57" applyNumberFormat="1" applyFont="1" applyFill="1" applyBorder="1" applyAlignment="1">
      <alignment horizontal="left" vertical="center"/>
      <protection/>
    </xf>
    <xf numFmtId="3" fontId="21" fillId="0" borderId="0" xfId="57" applyNumberFormat="1" applyFont="1" applyBorder="1" applyAlignment="1">
      <alignment horizontal="center" wrapText="1"/>
      <protection/>
    </xf>
    <xf numFmtId="0" fontId="23" fillId="0" borderId="17" xfId="57" applyFont="1" applyBorder="1" applyAlignment="1">
      <alignment horizontal="center" vertical="center" wrapText="1"/>
      <protection/>
    </xf>
    <xf numFmtId="0" fontId="23" fillId="0" borderId="28" xfId="57" applyFont="1" applyBorder="1" applyAlignment="1">
      <alignment horizontal="center" vertical="center" wrapText="1"/>
      <protection/>
    </xf>
    <xf numFmtId="3" fontId="21" fillId="0" borderId="11" xfId="57" applyNumberFormat="1" applyFont="1" applyBorder="1" applyAlignment="1">
      <alignment horizontal="center" vertical="center" wrapText="1"/>
      <protection/>
    </xf>
    <xf numFmtId="3" fontId="21" fillId="0" borderId="18" xfId="57" applyNumberFormat="1" applyFont="1" applyBorder="1" applyAlignment="1">
      <alignment horizontal="center" vertical="center" wrapText="1"/>
      <protection/>
    </xf>
    <xf numFmtId="3" fontId="21" fillId="0" borderId="11" xfId="57" applyNumberFormat="1" applyFont="1" applyBorder="1" applyAlignment="1">
      <alignment horizontal="center" vertical="center"/>
      <protection/>
    </xf>
    <xf numFmtId="3" fontId="21" fillId="0" borderId="18" xfId="57" applyNumberFormat="1" applyFont="1" applyBorder="1" applyAlignment="1">
      <alignment horizontal="center" vertical="center"/>
      <protection/>
    </xf>
    <xf numFmtId="0" fontId="44" fillId="0" borderId="0" xfId="57" applyFont="1" applyFill="1" applyBorder="1" applyAlignment="1">
      <alignment horizontal="center"/>
      <protection/>
    </xf>
    <xf numFmtId="0" fontId="19" fillId="0" borderId="0" xfId="0" applyFont="1" applyAlignment="1">
      <alignment horizontal="center"/>
    </xf>
    <xf numFmtId="0" fontId="23" fillId="0" borderId="28" xfId="57" applyFont="1" applyBorder="1" applyAlignment="1">
      <alignment horizontal="center" vertical="center" wrapText="1"/>
      <protection/>
    </xf>
    <xf numFmtId="0" fontId="23" fillId="0" borderId="30" xfId="57" applyFont="1" applyBorder="1" applyAlignment="1">
      <alignment horizontal="center" vertical="center" wrapText="1"/>
      <protection/>
    </xf>
    <xf numFmtId="0" fontId="24" fillId="0" borderId="11" xfId="57" applyFont="1" applyBorder="1" applyAlignment="1">
      <alignment/>
      <protection/>
    </xf>
    <xf numFmtId="0" fontId="23" fillId="22" borderId="14" xfId="57" applyFont="1" applyFill="1" applyBorder="1" applyAlignment="1">
      <alignment horizontal="left"/>
      <protection/>
    </xf>
    <xf numFmtId="0" fontId="23" fillId="22" borderId="15" xfId="57" applyFont="1" applyFill="1" applyBorder="1" applyAlignment="1">
      <alignment horizontal="left"/>
      <protection/>
    </xf>
    <xf numFmtId="0" fontId="23" fillId="22" borderId="16" xfId="57" applyFont="1" applyFill="1" applyBorder="1" applyAlignment="1">
      <alignment horizontal="left"/>
      <protection/>
    </xf>
    <xf numFmtId="0" fontId="23" fillId="22" borderId="10" xfId="57" applyFont="1" applyFill="1" applyBorder="1" applyAlignment="1">
      <alignment horizontal="left"/>
      <protection/>
    </xf>
    <xf numFmtId="0" fontId="23" fillId="4" borderId="11" xfId="57" applyFont="1" applyFill="1" applyBorder="1" applyAlignment="1">
      <alignment/>
      <protection/>
    </xf>
    <xf numFmtId="0" fontId="23" fillId="22" borderId="17" xfId="57" applyFont="1" applyFill="1" applyBorder="1" applyAlignment="1">
      <alignment horizontal="left"/>
      <protection/>
    </xf>
    <xf numFmtId="0" fontId="23" fillId="0" borderId="11" xfId="57" applyFont="1" applyBorder="1" applyAlignment="1">
      <alignment horizontal="center" vertical="center" wrapText="1"/>
      <protection/>
    </xf>
    <xf numFmtId="0" fontId="23" fillId="0" borderId="24" xfId="57" applyFont="1" applyBorder="1" applyAlignment="1">
      <alignment horizontal="center" vertical="center" wrapText="1"/>
      <protection/>
    </xf>
    <xf numFmtId="3" fontId="31" fillId="4" borderId="11" xfId="57" applyNumberFormat="1" applyFont="1" applyFill="1" applyBorder="1" applyAlignment="1">
      <alignment/>
      <protection/>
    </xf>
    <xf numFmtId="3" fontId="31" fillId="4" borderId="11" xfId="57" applyNumberFormat="1" applyFont="1" applyFill="1" applyBorder="1" applyAlignment="1">
      <alignment horizontal="center"/>
      <protection/>
    </xf>
    <xf numFmtId="0" fontId="24" fillId="0" borderId="14" xfId="57" applyFont="1" applyBorder="1" applyAlignment="1">
      <alignment horizontal="center"/>
      <protection/>
    </xf>
    <xf numFmtId="0" fontId="24" fillId="0" borderId="15" xfId="57" applyFont="1" applyBorder="1" applyAlignment="1">
      <alignment horizontal="center"/>
      <protection/>
    </xf>
    <xf numFmtId="0" fontId="24" fillId="0" borderId="17" xfId="57" applyFont="1" applyBorder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0" fontId="21" fillId="7" borderId="11" xfId="57" applyFont="1" applyFill="1" applyBorder="1" applyAlignment="1">
      <alignment horizontal="center"/>
      <protection/>
    </xf>
    <xf numFmtId="0" fontId="24" fillId="0" borderId="0" xfId="58" applyFont="1" applyFill="1" applyBorder="1" applyAlignment="1">
      <alignment horizontal="left"/>
      <protection/>
    </xf>
    <xf numFmtId="0" fontId="23" fillId="22" borderId="14" xfId="58" applyFont="1" applyFill="1" applyBorder="1" applyAlignment="1">
      <alignment horizontal="left"/>
      <protection/>
    </xf>
    <xf numFmtId="0" fontId="23" fillId="22" borderId="15" xfId="58" applyFont="1" applyFill="1" applyBorder="1" applyAlignment="1">
      <alignment horizontal="left"/>
      <protection/>
    </xf>
    <xf numFmtId="0" fontId="23" fillId="22" borderId="17" xfId="58" applyFont="1" applyFill="1" applyBorder="1" applyAlignment="1">
      <alignment horizontal="left"/>
      <protection/>
    </xf>
    <xf numFmtId="0" fontId="24" fillId="0" borderId="18" xfId="58" applyFont="1" applyBorder="1" applyAlignment="1">
      <alignment horizontal="center"/>
      <protection/>
    </xf>
    <xf numFmtId="0" fontId="24" fillId="0" borderId="21" xfId="58" applyFont="1" applyBorder="1" applyAlignment="1">
      <alignment horizontal="center"/>
      <protection/>
    </xf>
    <xf numFmtId="0" fontId="24" fillId="0" borderId="31" xfId="58" applyFont="1" applyBorder="1" applyAlignment="1">
      <alignment horizontal="center"/>
      <protection/>
    </xf>
    <xf numFmtId="0" fontId="23" fillId="7" borderId="32" xfId="58" applyFont="1" applyFill="1" applyBorder="1" applyAlignment="1">
      <alignment horizontal="left"/>
      <protection/>
    </xf>
    <xf numFmtId="0" fontId="23" fillId="7" borderId="33" xfId="58" applyFont="1" applyFill="1" applyBorder="1" applyAlignment="1">
      <alignment horizontal="left"/>
      <protection/>
    </xf>
    <xf numFmtId="0" fontId="23" fillId="0" borderId="34" xfId="58" applyFont="1" applyFill="1" applyBorder="1" applyAlignment="1">
      <alignment horizontal="left"/>
      <protection/>
    </xf>
    <xf numFmtId="0" fontId="23" fillId="0" borderId="35" xfId="58" applyFont="1" applyFill="1" applyBorder="1" applyAlignment="1">
      <alignment horizontal="left"/>
      <protection/>
    </xf>
    <xf numFmtId="0" fontId="23" fillId="0" borderId="0" xfId="58" applyFont="1" applyFill="1" applyBorder="1" applyAlignment="1">
      <alignment horizontal="center"/>
      <protection/>
    </xf>
    <xf numFmtId="0" fontId="23" fillId="0" borderId="0" xfId="58" applyFont="1" applyFill="1" applyBorder="1" applyAlignment="1">
      <alignment horizontal="left"/>
      <protection/>
    </xf>
    <xf numFmtId="0" fontId="23" fillId="0" borderId="18" xfId="58" applyFont="1" applyBorder="1" applyAlignment="1">
      <alignment horizontal="center"/>
      <protection/>
    </xf>
    <xf numFmtId="0" fontId="23" fillId="0" borderId="21" xfId="58" applyFont="1" applyBorder="1" applyAlignment="1">
      <alignment horizontal="center"/>
      <protection/>
    </xf>
    <xf numFmtId="0" fontId="23" fillId="0" borderId="20" xfId="58" applyFont="1" applyBorder="1" applyAlignment="1">
      <alignment horizontal="center"/>
      <protection/>
    </xf>
    <xf numFmtId="0" fontId="23" fillId="22" borderId="14" xfId="58" applyFont="1" applyFill="1" applyBorder="1" applyAlignment="1">
      <alignment horizontal="left" vertical="center" wrapText="1"/>
      <protection/>
    </xf>
    <xf numFmtId="0" fontId="23" fillId="22" borderId="15" xfId="58" applyFont="1" applyFill="1" applyBorder="1" applyAlignment="1">
      <alignment horizontal="left" vertical="center" wrapText="1"/>
      <protection/>
    </xf>
    <xf numFmtId="0" fontId="23" fillId="22" borderId="17" xfId="58" applyFont="1" applyFill="1" applyBorder="1" applyAlignment="1">
      <alignment horizontal="left" vertical="center" wrapText="1"/>
      <protection/>
    </xf>
    <xf numFmtId="0" fontId="24" fillId="0" borderId="18" xfId="58" applyFont="1" applyBorder="1" applyAlignment="1">
      <alignment horizontal="center" vertical="center"/>
      <protection/>
    </xf>
    <xf numFmtId="0" fontId="24" fillId="0" borderId="21" xfId="58" applyFont="1" applyBorder="1" applyAlignment="1">
      <alignment horizontal="center" vertical="center"/>
      <protection/>
    </xf>
    <xf numFmtId="0" fontId="24" fillId="0" borderId="20" xfId="58" applyFont="1" applyBorder="1" applyAlignment="1">
      <alignment horizontal="center" vertical="center"/>
      <protection/>
    </xf>
    <xf numFmtId="0" fontId="24" fillId="0" borderId="20" xfId="58" applyFont="1" applyBorder="1" applyAlignment="1">
      <alignment horizontal="center"/>
      <protection/>
    </xf>
    <xf numFmtId="0" fontId="21" fillId="0" borderId="14" xfId="58" applyFont="1" applyBorder="1" applyAlignment="1">
      <alignment horizontal="center" vertical="center"/>
      <protection/>
    </xf>
    <xf numFmtId="0" fontId="21" fillId="0" borderId="15" xfId="58" applyFont="1" applyBorder="1" applyAlignment="1">
      <alignment horizontal="center" vertical="center"/>
      <protection/>
    </xf>
    <xf numFmtId="0" fontId="21" fillId="0" borderId="17" xfId="58" applyFont="1" applyBorder="1" applyAlignment="1">
      <alignment horizontal="center" vertical="center"/>
      <protection/>
    </xf>
    <xf numFmtId="0" fontId="23" fillId="0" borderId="36" xfId="58" applyFont="1" applyFill="1" applyBorder="1" applyAlignment="1">
      <alignment horizontal="left"/>
      <protection/>
    </xf>
    <xf numFmtId="0" fontId="23" fillId="0" borderId="37" xfId="58" applyFont="1" applyFill="1" applyBorder="1" applyAlignment="1">
      <alignment horizontal="left"/>
      <protection/>
    </xf>
    <xf numFmtId="0" fontId="24" fillId="0" borderId="12" xfId="58" applyFont="1" applyBorder="1" applyAlignment="1">
      <alignment horizontal="center" vertical="center" wrapText="1"/>
      <protection/>
    </xf>
    <xf numFmtId="0" fontId="24" fillId="0" borderId="28" xfId="58" applyFont="1" applyBorder="1" applyAlignment="1">
      <alignment horizontal="center" vertical="center" wrapText="1"/>
      <protection/>
    </xf>
    <xf numFmtId="0" fontId="24" fillId="0" borderId="13" xfId="58" applyFont="1" applyBorder="1" applyAlignment="1">
      <alignment horizontal="center" vertical="center" wrapText="1"/>
      <protection/>
    </xf>
    <xf numFmtId="0" fontId="24" fillId="0" borderId="38" xfId="58" applyFont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24" fillId="0" borderId="30" xfId="58" applyFont="1" applyBorder="1" applyAlignment="1">
      <alignment horizontal="center" vertical="center" wrapText="1"/>
      <protection/>
    </xf>
    <xf numFmtId="0" fontId="21" fillId="0" borderId="14" xfId="58" applyFont="1" applyBorder="1" applyAlignment="1">
      <alignment horizontal="center"/>
      <protection/>
    </xf>
    <xf numFmtId="0" fontId="21" fillId="0" borderId="15" xfId="58" applyFont="1" applyBorder="1" applyAlignment="1">
      <alignment horizontal="center"/>
      <protection/>
    </xf>
    <xf numFmtId="0" fontId="21" fillId="0" borderId="17" xfId="58" applyFont="1" applyBorder="1" applyAlignment="1">
      <alignment horizontal="center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3" fillId="22" borderId="14" xfId="58" applyFont="1" applyFill="1" applyBorder="1" applyAlignment="1">
      <alignment horizontal="left" wrapText="1"/>
      <protection/>
    </xf>
    <xf numFmtId="0" fontId="23" fillId="22" borderId="15" xfId="58" applyFont="1" applyFill="1" applyBorder="1" applyAlignment="1">
      <alignment horizontal="left" wrapText="1"/>
      <protection/>
    </xf>
    <xf numFmtId="0" fontId="23" fillId="22" borderId="17" xfId="58" applyFont="1" applyFill="1" applyBorder="1" applyAlignment="1">
      <alignment horizontal="left" wrapText="1"/>
      <protection/>
    </xf>
    <xf numFmtId="0" fontId="24" fillId="0" borderId="14" xfId="58" applyFont="1" applyBorder="1" applyAlignment="1">
      <alignment horizontal="left"/>
      <protection/>
    </xf>
    <xf numFmtId="0" fontId="24" fillId="0" borderId="15" xfId="58" applyFont="1" applyBorder="1" applyAlignment="1">
      <alignment horizontal="left"/>
      <protection/>
    </xf>
    <xf numFmtId="0" fontId="24" fillId="0" borderId="17" xfId="58" applyFont="1" applyBorder="1" applyAlignment="1">
      <alignment horizontal="left"/>
      <protection/>
    </xf>
    <xf numFmtId="0" fontId="24" fillId="0" borderId="14" xfId="58" applyFont="1" applyBorder="1" applyAlignment="1">
      <alignment horizontal="center" vertical="center" wrapText="1"/>
      <protection/>
    </xf>
    <xf numFmtId="0" fontId="21" fillId="0" borderId="11" xfId="58" applyFont="1" applyBorder="1" applyAlignment="1">
      <alignment horizontal="center"/>
      <protection/>
    </xf>
    <xf numFmtId="0" fontId="27" fillId="0" borderId="11" xfId="58" applyFont="1" applyBorder="1" applyAlignment="1">
      <alignment horizontal="center" vertical="center" wrapText="1"/>
      <protection/>
    </xf>
    <xf numFmtId="0" fontId="23" fillId="7" borderId="11" xfId="57" applyFont="1" applyFill="1" applyBorder="1" applyAlignment="1">
      <alignment horizontal="left"/>
      <protection/>
    </xf>
    <xf numFmtId="0" fontId="23" fillId="0" borderId="11" xfId="57" applyFont="1" applyBorder="1" applyAlignment="1">
      <alignment horizontal="center"/>
      <protection/>
    </xf>
    <xf numFmtId="0" fontId="23" fillId="22" borderId="11" xfId="57" applyFont="1" applyFill="1" applyBorder="1" applyAlignment="1">
      <alignment horizontal="left" vertical="center" wrapText="1"/>
      <protection/>
    </xf>
    <xf numFmtId="0" fontId="24" fillId="0" borderId="11" xfId="57" applyFont="1" applyBorder="1" applyAlignment="1">
      <alignment horizontal="center" vertical="center"/>
      <protection/>
    </xf>
    <xf numFmtId="0" fontId="21" fillId="0" borderId="11" xfId="57" applyFont="1" applyBorder="1" applyAlignment="1">
      <alignment horizontal="center" vertical="center"/>
      <protection/>
    </xf>
    <xf numFmtId="0" fontId="23" fillId="0" borderId="11" xfId="57" applyFont="1" applyFill="1" applyBorder="1" applyAlignment="1">
      <alignment horizontal="left"/>
      <protection/>
    </xf>
    <xf numFmtId="0" fontId="27" fillId="0" borderId="11" xfId="57" applyFont="1" applyBorder="1" applyAlignment="1">
      <alignment horizontal="center" vertical="center" wrapText="1"/>
      <protection/>
    </xf>
    <xf numFmtId="0" fontId="23" fillId="22" borderId="11" xfId="57" applyFont="1" applyFill="1" applyBorder="1" applyAlignment="1">
      <alignment horizontal="left" wrapText="1"/>
      <protection/>
    </xf>
    <xf numFmtId="0" fontId="24" fillId="0" borderId="11" xfId="57" applyFont="1" applyBorder="1" applyAlignment="1">
      <alignment horizontal="left"/>
      <protection/>
    </xf>
    <xf numFmtId="0" fontId="24" fillId="0" borderId="10" xfId="57" applyFont="1" applyBorder="1" applyAlignment="1">
      <alignment/>
      <protection/>
    </xf>
    <xf numFmtId="0" fontId="24" fillId="0" borderId="14" xfId="57" applyFont="1" applyBorder="1" applyAlignment="1">
      <alignment horizontal="center" vertical="center" wrapText="1"/>
      <protection/>
    </xf>
    <xf numFmtId="0" fontId="24" fillId="0" borderId="10" xfId="57" applyFont="1" applyBorder="1" applyAlignment="1">
      <alignment horizont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2 2" xfId="56"/>
    <cellStyle name="Normál_2008_evi_ktgv_mellekletei" xfId="57"/>
    <cellStyle name="Normál_2008_evi_ktgv_mellekletei 2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issi\c\Dokumentumok\1k&#246;lts&#233;gvet&#233;s\ktgvet&#233;s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jegyzono\Dokumentumok\GOMBA_2008\KEPVISELO_TESTULETI_ULESEK\KT_ules_januar\Kikuldesre_kesz_anyag_januar\2008_evi_koltsegvetes\2008_evi_ktgv_melleklete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k%20mobil\GOMBA_2009\KEPVISELO_TESTULETI_ULESEK\KT_ules_februar05\6_koltsegvetes\koltsegvetesi_munkatablak_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k%20mobil\GOMBA_2009\KEPVISELO_TESTULETI_ULESEK\KT-ules_junius25\3_ei_modositas\3_2_2009_ktgvi_eloterjesztes_mellekletei_2009062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Barthane\3_I_felevi_beszamolo\3_3_I_felevi_beszamolo_melleklete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_1_2_%20modositas_3_2009_rendelet_modositashoz_mellekletek_200909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szakfössz"/>
      <sheetName val="szemzs"/>
      <sheetName val="szemszámol"/>
      <sheetName val="szemjav"/>
      <sheetName val="átírürlap"/>
      <sheetName val="másürlap"/>
      <sheetName val="452025"/>
      <sheetName val="551414"/>
      <sheetName val="631211"/>
      <sheetName val="751142"/>
      <sheetName val="751153"/>
      <sheetName val="751164"/>
      <sheetName val="751845"/>
      <sheetName val="751867"/>
      <sheetName val="751878"/>
      <sheetName val="751922"/>
      <sheetName val="751966"/>
      <sheetName val="üres"/>
      <sheetName val="851231"/>
      <sheetName val="851219"/>
      <sheetName val="851297"/>
      <sheetName val="852018"/>
      <sheetName val="853224"/>
      <sheetName val="853235"/>
      <sheetName val="853246"/>
      <sheetName val="853257"/>
      <sheetName val="853279"/>
      <sheetName val="853280"/>
      <sheetName val="901116"/>
      <sheetName val="901215"/>
      <sheetName val="930921"/>
      <sheetName val="szocszakf"/>
      <sheetName val="ellenőr"/>
      <sheetName val="szemeredeti"/>
    </sheetNames>
    <sheetDataSet>
      <sheetData sheetId="0">
        <row r="123">
          <cell r="D12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a_mell"/>
      <sheetName val="1_melléklet_bevételek"/>
      <sheetName val="2_melléklet_kiadások"/>
      <sheetName val="3_melléklet_felhalm_felujitas"/>
      <sheetName val="4_melléklet_PmH"/>
      <sheetName val="5_melléklet_ktgv_i_mérleg"/>
      <sheetName val="Részletező munkatábla összegzés"/>
      <sheetName val="Részletező munkatábla"/>
      <sheetName val="1_melléklet_cimrend"/>
      <sheetName val="2_melléklet"/>
      <sheetName val="3_melléklet_ktgv-i_mérleg"/>
      <sheetName val="4_melléklet"/>
      <sheetName val="5_melléklet"/>
      <sheetName val="6_melléklet"/>
      <sheetName val="1_tábla_normatíva"/>
      <sheetName val="2_tábla_segélyek"/>
      <sheetName val="3_tábla_közvetett_támogatások"/>
      <sheetName val="4_tábla_korr_ folyóbev"/>
      <sheetName val="gépjárműadó"/>
      <sheetName val="5_tábla_helyi_adók"/>
      <sheetName val="5_tábla_kölcs_tám_értékű_kiadás"/>
    </sheetNames>
    <sheetDataSet>
      <sheetData sheetId="0">
        <row r="3">
          <cell r="C3" t="str">
            <v>014012.</v>
          </cell>
          <cell r="D3">
            <v>452025</v>
          </cell>
          <cell r="F3">
            <v>552411</v>
          </cell>
          <cell r="H3">
            <v>751153</v>
          </cell>
          <cell r="I3">
            <v>751854</v>
          </cell>
          <cell r="J3">
            <v>751867</v>
          </cell>
          <cell r="K3">
            <v>751878</v>
          </cell>
          <cell r="M3">
            <v>801214</v>
          </cell>
          <cell r="N3">
            <v>851219</v>
          </cell>
          <cell r="O3">
            <v>851297</v>
          </cell>
          <cell r="P3">
            <v>851967</v>
          </cell>
          <cell r="Q3">
            <v>853233</v>
          </cell>
          <cell r="R3">
            <v>853255</v>
          </cell>
          <cell r="S3">
            <v>853311</v>
          </cell>
          <cell r="T3">
            <v>853344</v>
          </cell>
          <cell r="U3">
            <v>901116</v>
          </cell>
          <cell r="W3">
            <v>921815</v>
          </cell>
        </row>
        <row r="4">
          <cell r="C4" t="str">
            <v>növényterm.kertészeti szolg</v>
          </cell>
          <cell r="D4" t="str">
            <v>utak, hidak</v>
          </cell>
          <cell r="F4" t="str">
            <v>munkahelyi vendéglátás</v>
          </cell>
          <cell r="H4" t="str">
            <v>önk. igazgatási tev.</v>
          </cell>
          <cell r="I4" t="str">
            <v>község gazdálkodás</v>
          </cell>
          <cell r="J4" t="str">
            <v>temető fentartás</v>
          </cell>
          <cell r="K4" t="str">
            <v>közvilágítás</v>
          </cell>
          <cell r="M4" t="str">
            <v>alapfokú oktatás</v>
          </cell>
          <cell r="N4" t="str">
            <v>háziorvosi szolgálat</v>
          </cell>
          <cell r="O4" t="str">
            <v>védőnői szolgálat</v>
          </cell>
          <cell r="P4" t="str">
            <v>iskola egészségügy</v>
          </cell>
          <cell r="Q4" t="str">
            <v>házi segítségnyújtás</v>
          </cell>
          <cell r="R4" t="str">
            <v>szociális étkeztetés</v>
          </cell>
          <cell r="S4" t="str">
            <v>pénzbeli rendszeres szociális ellátások</v>
          </cell>
          <cell r="T4" t="str">
            <v>eseti pénzbeli ellátás</v>
          </cell>
          <cell r="U4" t="str">
            <v>szennyvíz</v>
          </cell>
          <cell r="W4" t="str">
            <v>művelődési házak tevékenysége (Faluház)</v>
          </cell>
          <cell r="Y4" t="str">
            <v>egyéb kulturális tevékenység (Civilház)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_melléklet_engedélyezett_lsz"/>
      <sheetName val="ÁFa"/>
      <sheetName val="K_szjei"/>
      <sheetName val="K_jarulek"/>
      <sheetName val="K_dologi"/>
      <sheetName val="K_ell_pénzbeli_jut"/>
      <sheetName val="K_Tésszocpol_jut"/>
      <sheetName val="K_ÁHTkiv_mc_pe_átadás"/>
      <sheetName val="K_beruhazas"/>
      <sheetName val="K_felújítás"/>
      <sheetName val="K_ÁHTkiv_felh.c.pe.átad"/>
      <sheetName val="K_támért_műk_kiad"/>
      <sheetName val="K_felhalm_hitel"/>
      <sheetName val="K_céltartalék"/>
      <sheetName val="K_ált_tartalék"/>
      <sheetName val="Részl_tábla"/>
      <sheetName val="2a_mell "/>
      <sheetName val="B_int_muk_bev"/>
      <sheetName val="B_önksajátos_muk_bev"/>
      <sheetName val="B_támogatások"/>
      <sheetName val="B_felhalm_bev_ÁTk"/>
      <sheetName val="B_támértékű"/>
      <sheetName val="B_tovabbadasi_célú"/>
      <sheetName val="B_pénzmaradvány"/>
      <sheetName val="K_szf_teljes"/>
    </sheetNames>
    <sheetDataSet>
      <sheetData sheetId="8">
        <row r="6">
          <cell r="C6" t="str">
            <v>fagyasztó vásárlás</v>
          </cell>
        </row>
        <row r="7">
          <cell r="C7" t="str">
            <v>fagyasztó vásárlás ÁFA-ja</v>
          </cell>
        </row>
        <row r="10">
          <cell r="C10" t="str">
            <v>A3 nyomtatóvásárlás</v>
          </cell>
        </row>
        <row r="11">
          <cell r="C11" t="str">
            <v>A3 nyomtatóvásárlás ÁFA-ja</v>
          </cell>
        </row>
        <row r="12">
          <cell r="C12" t="str">
            <v>Röntgenhelyiség létesítési engedélye</v>
          </cell>
        </row>
        <row r="13">
          <cell r="C13" t="str">
            <v>Röntgenhelyiség létesítés ÁFA-ja</v>
          </cell>
        </row>
        <row r="14">
          <cell r="C14" t="str">
            <v>pályázat előkészítési díjak</v>
          </cell>
        </row>
        <row r="15">
          <cell r="C15" t="str">
            <v>pályázati díj ÁFA-ja</v>
          </cell>
        </row>
        <row r="16">
          <cell r="C16" t="str">
            <v>Bercsényi utcai ingatlan vásárlás       /hrsz: 658/ tavalyi KT döntés alapján eei-ként visszahozva</v>
          </cell>
        </row>
        <row r="18">
          <cell r="C18" t="str">
            <v>használt kisteherautó vásárlás</v>
          </cell>
        </row>
        <row r="19">
          <cell r="C19" t="str">
            <v>használt kisteherautó vásárlás ÁFA-ja</v>
          </cell>
        </row>
        <row r="22">
          <cell r="C22" t="str">
            <v>beruházás befejezés (Egészségház)</v>
          </cell>
        </row>
        <row r="25">
          <cell r="C25" t="str">
            <v>mélyfekvésű lakások szennyvízelvezetés megoldása (2009. évi talajterhelési díjból bruttó 800 e )</v>
          </cell>
        </row>
        <row r="26">
          <cell r="C26" t="str">
            <v>mélyfekvésű lakások szennyvízelvezetés megoldása (2008. évi talajterhelési díjból , ami bruttó 1165e volt. /2008-ban felhasználva 164e/) </v>
          </cell>
        </row>
        <row r="27">
          <cell r="C27" t="str">
            <v>mélyfekvésű lakások szennyvízelvezetésének ÁFA-ja</v>
          </cell>
        </row>
        <row r="33">
          <cell r="C33" t="str">
            <v>Mosogatógép vásárlás</v>
          </cell>
        </row>
        <row r="34">
          <cell r="C34" t="str">
            <v>mosogatógép ÁFA-ja</v>
          </cell>
        </row>
      </sheetData>
      <sheetData sheetId="9">
        <row r="5">
          <cell r="C5" t="str">
            <v>Hivatal felújítás (tervezés, feltárás, munkálatok)</v>
          </cell>
        </row>
        <row r="6">
          <cell r="C6" t="str">
            <v>Hivatal felújítás ÁFA-ja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v_Kiad_összesítő"/>
      <sheetName val="2a_mell "/>
    </sheetNames>
    <sheetDataSet>
      <sheetData sheetId="1">
        <row r="7">
          <cell r="C7">
            <v>0</v>
          </cell>
          <cell r="D7">
            <v>0</v>
          </cell>
          <cell r="E7">
            <v>8064</v>
          </cell>
          <cell r="F7">
            <v>7367.15</v>
          </cell>
          <cell r="G7">
            <v>1720.5</v>
          </cell>
          <cell r="H7">
            <v>650.3000000000001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1217.4624000000001</v>
          </cell>
          <cell r="N7">
            <v>0</v>
          </cell>
          <cell r="O7">
            <v>0</v>
          </cell>
          <cell r="P7">
            <v>720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W7">
            <v>2849</v>
          </cell>
          <cell r="X7">
            <v>506.8</v>
          </cell>
          <cell r="Y7">
            <v>339</v>
          </cell>
          <cell r="Z7">
            <v>0</v>
          </cell>
          <cell r="AA7">
            <v>0</v>
          </cell>
          <cell r="AB7">
            <v>0</v>
          </cell>
          <cell r="AC7">
            <v>23434.2124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34080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34080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22500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22500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10000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10000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1580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1580</v>
          </cell>
        </row>
        <row r="14">
          <cell r="C14">
            <v>0</v>
          </cell>
          <cell r="D14">
            <v>0</v>
          </cell>
          <cell r="E14">
            <v>8064</v>
          </cell>
          <cell r="F14">
            <v>7367.15</v>
          </cell>
          <cell r="G14">
            <v>1720.5</v>
          </cell>
          <cell r="H14">
            <v>650.3000000000001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35297.4624</v>
          </cell>
          <cell r="N14">
            <v>0</v>
          </cell>
          <cell r="O14">
            <v>0</v>
          </cell>
          <cell r="P14">
            <v>720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2849</v>
          </cell>
          <cell r="X14">
            <v>506.8</v>
          </cell>
          <cell r="Y14">
            <v>339</v>
          </cell>
          <cell r="Z14">
            <v>0</v>
          </cell>
          <cell r="AA14">
            <v>0</v>
          </cell>
          <cell r="AB14">
            <v>0</v>
          </cell>
          <cell r="AC14">
            <v>57514.212400000004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71861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71861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559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559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29458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29458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70025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70025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4759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4759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C25">
            <v>0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176662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176662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12600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12600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234565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234565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247165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247165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690</v>
          </cell>
          <cell r="I34">
            <v>0</v>
          </cell>
          <cell r="J34">
            <v>7257.385</v>
          </cell>
          <cell r="K34">
            <v>446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3663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12056.385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3663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3663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8353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8353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1376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1376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10419</v>
          </cell>
          <cell r="I39">
            <v>0</v>
          </cell>
          <cell r="J39">
            <v>7257.385</v>
          </cell>
          <cell r="K39">
            <v>446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3663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21785.385000000002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57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57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57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57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57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57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12000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12000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12000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12000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8597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W55">
            <v>1001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2982</v>
          </cell>
          <cell r="AC55">
            <v>12580</v>
          </cell>
        </row>
        <row r="56">
          <cell r="AC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8597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1001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2982</v>
          </cell>
          <cell r="AC57">
            <v>12580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5287</v>
          </cell>
          <cell r="G66">
            <v>0</v>
          </cell>
          <cell r="H66">
            <v>39500.94923327382</v>
          </cell>
          <cell r="I66">
            <v>0</v>
          </cell>
          <cell r="J66">
            <v>9546.25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3307</v>
          </cell>
          <cell r="Q66">
            <v>0</v>
          </cell>
          <cell r="R66">
            <v>84</v>
          </cell>
          <cell r="S66">
            <v>0</v>
          </cell>
          <cell r="T66">
            <v>0</v>
          </cell>
          <cell r="U66">
            <v>0</v>
          </cell>
          <cell r="V66">
            <v>552</v>
          </cell>
          <cell r="W66">
            <v>0</v>
          </cell>
          <cell r="X66">
            <v>0</v>
          </cell>
          <cell r="Y66">
            <v>3423</v>
          </cell>
          <cell r="Z66">
            <v>0</v>
          </cell>
          <cell r="AA66">
            <v>0</v>
          </cell>
          <cell r="AB66">
            <v>37650</v>
          </cell>
          <cell r="AC66">
            <v>99350.19923327383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1697.36</v>
          </cell>
          <cell r="G67">
            <v>0</v>
          </cell>
          <cell r="H67">
            <v>11716.331466647618</v>
          </cell>
          <cell r="I67">
            <v>0</v>
          </cell>
          <cell r="J67">
            <v>2978.2400000000002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1053.34</v>
          </cell>
          <cell r="Q67">
            <v>0</v>
          </cell>
          <cell r="R67">
            <v>26.959999999999997</v>
          </cell>
          <cell r="S67">
            <v>0</v>
          </cell>
          <cell r="T67">
            <v>1416</v>
          </cell>
          <cell r="U67">
            <v>0</v>
          </cell>
          <cell r="V67">
            <v>163</v>
          </cell>
          <cell r="W67">
            <v>0</v>
          </cell>
          <cell r="X67">
            <v>0</v>
          </cell>
          <cell r="Y67">
            <v>1083.48</v>
          </cell>
          <cell r="Z67">
            <v>0</v>
          </cell>
          <cell r="AA67">
            <v>0</v>
          </cell>
          <cell r="AB67">
            <v>11327.108616666666</v>
          </cell>
          <cell r="AC67">
            <v>31461.820083314284</v>
          </cell>
        </row>
        <row r="68">
          <cell r="C68">
            <v>100</v>
          </cell>
          <cell r="D68">
            <v>1370</v>
          </cell>
          <cell r="E68">
            <v>0</v>
          </cell>
          <cell r="F68">
            <v>15357.959999999997</v>
          </cell>
          <cell r="G68">
            <v>240</v>
          </cell>
          <cell r="H68">
            <v>17349.348333333335</v>
          </cell>
          <cell r="I68">
            <v>0</v>
          </cell>
          <cell r="J68">
            <v>583</v>
          </cell>
          <cell r="K68">
            <v>156</v>
          </cell>
          <cell r="L68">
            <v>10749.6</v>
          </cell>
          <cell r="M68">
            <v>0</v>
          </cell>
          <cell r="N68">
            <v>0</v>
          </cell>
          <cell r="O68">
            <v>0</v>
          </cell>
          <cell r="P68">
            <v>2681.5904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386</v>
          </cell>
          <cell r="W68">
            <v>6126</v>
          </cell>
          <cell r="X68">
            <v>406.8</v>
          </cell>
          <cell r="Y68">
            <v>1898.8000000000002</v>
          </cell>
          <cell r="Z68">
            <v>156</v>
          </cell>
          <cell r="AA68">
            <v>453.6</v>
          </cell>
          <cell r="AB68">
            <v>5507.390399999999</v>
          </cell>
          <cell r="AC68">
            <v>63522.089133333335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17688</v>
          </cell>
          <cell r="U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17688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4009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4009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13597.4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57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13654.4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C74">
            <v>100</v>
          </cell>
          <cell r="D74">
            <v>1370</v>
          </cell>
          <cell r="E74">
            <v>0</v>
          </cell>
          <cell r="F74">
            <v>22342.319999999996</v>
          </cell>
          <cell r="G74">
            <v>240</v>
          </cell>
          <cell r="H74">
            <v>82164.02903325477</v>
          </cell>
          <cell r="I74">
            <v>0</v>
          </cell>
          <cell r="J74">
            <v>13107.49</v>
          </cell>
          <cell r="K74">
            <v>156</v>
          </cell>
          <cell r="L74">
            <v>10749.6</v>
          </cell>
          <cell r="N74">
            <v>0</v>
          </cell>
          <cell r="O74">
            <v>0</v>
          </cell>
          <cell r="P74">
            <v>7041.9304</v>
          </cell>
          <cell r="Q74">
            <v>57</v>
          </cell>
          <cell r="R74">
            <v>110.96</v>
          </cell>
          <cell r="S74">
            <v>0</v>
          </cell>
          <cell r="T74">
            <v>19104</v>
          </cell>
          <cell r="U74">
            <v>4009</v>
          </cell>
          <cell r="V74">
            <v>1101</v>
          </cell>
          <cell r="W74">
            <v>6126</v>
          </cell>
          <cell r="X74">
            <v>406.8</v>
          </cell>
          <cell r="Y74">
            <v>6405.28</v>
          </cell>
          <cell r="Z74">
            <v>156</v>
          </cell>
          <cell r="AA74">
            <v>453.6</v>
          </cell>
          <cell r="AB74">
            <v>54484.49901666666</v>
          </cell>
          <cell r="AC74">
            <v>229684.50844992144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180</v>
          </cell>
          <cell r="G76">
            <v>0</v>
          </cell>
          <cell r="H76">
            <v>21049.8</v>
          </cell>
          <cell r="I76">
            <v>0</v>
          </cell>
          <cell r="J76">
            <v>300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2000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W76">
            <v>1801.2</v>
          </cell>
          <cell r="X76">
            <v>0</v>
          </cell>
          <cell r="Y76">
            <v>104</v>
          </cell>
          <cell r="Z76">
            <v>0</v>
          </cell>
          <cell r="AA76">
            <v>0</v>
          </cell>
          <cell r="AB76">
            <v>2306</v>
          </cell>
          <cell r="AC76">
            <v>27741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22305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22305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5707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W79">
            <v>18236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23943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180</v>
          </cell>
          <cell r="G80">
            <v>0</v>
          </cell>
          <cell r="H80">
            <v>49061.8</v>
          </cell>
          <cell r="I80">
            <v>0</v>
          </cell>
          <cell r="J80">
            <v>300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2000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20037.2</v>
          </cell>
          <cell r="X80">
            <v>0</v>
          </cell>
          <cell r="Y80">
            <v>104</v>
          </cell>
          <cell r="Z80">
            <v>0</v>
          </cell>
          <cell r="AA80">
            <v>0</v>
          </cell>
          <cell r="AB80">
            <v>2306</v>
          </cell>
          <cell r="AC80">
            <v>73989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2299.6040000000003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400</v>
          </cell>
          <cell r="S82">
            <v>0</v>
          </cell>
          <cell r="T82">
            <v>0</v>
          </cell>
          <cell r="U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2699.6040000000003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W83">
            <v>0</v>
          </cell>
          <cell r="X83">
            <v>1722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1722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2299.6040000000003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400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1722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4421.604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</row>
        <row r="92"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  <cell r="AB92">
            <v>0</v>
          </cell>
          <cell r="AC92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194297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194297</v>
          </cell>
        </row>
        <row r="96">
          <cell r="C96">
            <v>0</v>
          </cell>
          <cell r="D96">
            <v>0</v>
          </cell>
          <cell r="F96">
            <v>0</v>
          </cell>
          <cell r="G96">
            <v>0</v>
          </cell>
          <cell r="H96">
            <v>194297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  <cell r="AB96">
            <v>0</v>
          </cell>
          <cell r="AC96">
            <v>194297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1530.2999999999993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1530.2999999999993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23842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23842</v>
          </cell>
        </row>
        <row r="100">
          <cell r="C100">
            <v>0</v>
          </cell>
          <cell r="D100">
            <v>0</v>
          </cell>
          <cell r="F100">
            <v>0</v>
          </cell>
          <cell r="G100">
            <v>0</v>
          </cell>
          <cell r="H100">
            <v>25372.3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V100">
            <v>0</v>
          </cell>
          <cell r="W100">
            <v>0</v>
          </cell>
          <cell r="Y100">
            <v>0</v>
          </cell>
          <cell r="AA100">
            <v>0</v>
          </cell>
          <cell r="AB100">
            <v>0</v>
          </cell>
          <cell r="AC100">
            <v>25372.3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_bevétel_teljesítése"/>
      <sheetName val="2_kiadások_teljesítése"/>
      <sheetName val="3_felhalm_felujitas_ei_telj"/>
      <sheetName val="4_PmH_szakfeladat_ei_telj"/>
      <sheetName val="5_melléklet_ktgv_i_mérleg"/>
      <sheetName val="6_mell_Ifelev_telj_adat"/>
      <sheetName val="7_mell_ei_telj%ban"/>
      <sheetName val="2a_mell_módosított_ei"/>
    </sheetNames>
    <sheetDataSet>
      <sheetData sheetId="0">
        <row r="58">
          <cell r="B58" t="str">
            <v>     2.  Kiegyenlítő, függő bevételek</v>
          </cell>
        </row>
      </sheetData>
      <sheetData sheetId="7">
        <row r="51">
          <cell r="AB51">
            <v>0</v>
          </cell>
        </row>
        <row r="59">
          <cell r="C59">
            <v>0</v>
          </cell>
          <cell r="D59">
            <v>0</v>
          </cell>
          <cell r="Y59">
            <v>0</v>
          </cell>
          <cell r="Z59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_melléklet_bevételek"/>
      <sheetName val="2_melléklet_kiadások"/>
      <sheetName val="3_melléklet_felhalm_felujitas"/>
      <sheetName val="4_melléklet_PmH"/>
      <sheetName val="5_melléklet_ktgv_i_mérleg"/>
      <sheetName val="2a_mell "/>
      <sheetName val="6_melléklet_engedélyezett_lsz"/>
    </sheetNames>
    <sheetDataSet>
      <sheetData sheetId="5">
        <row r="3">
          <cell r="V3">
            <v>889928</v>
          </cell>
        </row>
        <row r="7">
          <cell r="E7">
            <v>8064</v>
          </cell>
          <cell r="F7">
            <v>7367.15</v>
          </cell>
          <cell r="G7">
            <v>1720.5</v>
          </cell>
          <cell r="H7">
            <v>1340</v>
          </cell>
          <cell r="K7">
            <v>446</v>
          </cell>
          <cell r="P7">
            <v>720</v>
          </cell>
          <cell r="W7">
            <v>2849</v>
          </cell>
          <cell r="X7">
            <v>506.8</v>
          </cell>
          <cell r="Y7">
            <v>339</v>
          </cell>
          <cell r="AC7">
            <v>23354.45</v>
          </cell>
        </row>
        <row r="9">
          <cell r="M9">
            <v>35297</v>
          </cell>
          <cell r="AC9">
            <v>35297</v>
          </cell>
        </row>
        <row r="11">
          <cell r="M11">
            <v>22500</v>
          </cell>
          <cell r="AC11">
            <v>22500</v>
          </cell>
        </row>
        <row r="12">
          <cell r="M12">
            <v>10000</v>
          </cell>
          <cell r="AC12">
            <v>10000</v>
          </cell>
        </row>
        <row r="13">
          <cell r="M13">
            <v>2797</v>
          </cell>
          <cell r="AC13">
            <v>2797</v>
          </cell>
        </row>
        <row r="14">
          <cell r="E14">
            <v>8064</v>
          </cell>
          <cell r="F14">
            <v>7367.15</v>
          </cell>
          <cell r="G14">
            <v>1720.5</v>
          </cell>
          <cell r="H14">
            <v>1340</v>
          </cell>
          <cell r="K14">
            <v>446</v>
          </cell>
          <cell r="M14">
            <v>35297</v>
          </cell>
          <cell r="P14">
            <v>720</v>
          </cell>
          <cell r="W14">
            <v>2849</v>
          </cell>
          <cell r="X14">
            <v>506.8</v>
          </cell>
          <cell r="Y14">
            <v>339</v>
          </cell>
          <cell r="AC14">
            <v>58651.45</v>
          </cell>
        </row>
        <row r="17">
          <cell r="M17">
            <v>58460</v>
          </cell>
          <cell r="AC17">
            <v>58460</v>
          </cell>
        </row>
        <row r="18">
          <cell r="M18">
            <v>3059</v>
          </cell>
          <cell r="AC18">
            <v>3059</v>
          </cell>
        </row>
        <row r="20">
          <cell r="M20">
            <v>29458</v>
          </cell>
          <cell r="AC20">
            <v>29458</v>
          </cell>
        </row>
        <row r="21">
          <cell r="M21">
            <v>70025</v>
          </cell>
          <cell r="AC21">
            <v>70025</v>
          </cell>
        </row>
        <row r="22">
          <cell r="M22">
            <v>15858</v>
          </cell>
          <cell r="AC22">
            <v>15858</v>
          </cell>
        </row>
        <row r="23">
          <cell r="M23">
            <v>4759</v>
          </cell>
          <cell r="AC23">
            <v>4759</v>
          </cell>
        </row>
        <row r="25">
          <cell r="M25">
            <v>181619</v>
          </cell>
          <cell r="AC25">
            <v>181619</v>
          </cell>
        </row>
        <row r="27">
          <cell r="H27">
            <v>12600</v>
          </cell>
          <cell r="AC27">
            <v>12600</v>
          </cell>
        </row>
        <row r="28">
          <cell r="H28">
            <v>233067</v>
          </cell>
          <cell r="AC28">
            <v>233067</v>
          </cell>
        </row>
        <row r="32">
          <cell r="H32">
            <v>245667</v>
          </cell>
          <cell r="AC32">
            <v>245667</v>
          </cell>
        </row>
        <row r="34">
          <cell r="J34">
            <v>7257.385</v>
          </cell>
          <cell r="P34">
            <v>3663</v>
          </cell>
          <cell r="AC34">
            <v>10920.385</v>
          </cell>
        </row>
        <row r="35">
          <cell r="P35">
            <v>3663</v>
          </cell>
          <cell r="AC35">
            <v>3663</v>
          </cell>
        </row>
        <row r="36">
          <cell r="H36">
            <v>9852</v>
          </cell>
          <cell r="AC36">
            <v>9852</v>
          </cell>
        </row>
        <row r="38">
          <cell r="H38">
            <v>1376</v>
          </cell>
          <cell r="AC38">
            <v>1376</v>
          </cell>
        </row>
        <row r="39">
          <cell r="H39">
            <v>11228</v>
          </cell>
          <cell r="J39">
            <v>7257.385</v>
          </cell>
          <cell r="P39">
            <v>3663</v>
          </cell>
          <cell r="AC39">
            <v>22148.385000000002</v>
          </cell>
        </row>
        <row r="41">
          <cell r="Q41">
            <v>57</v>
          </cell>
          <cell r="AC41">
            <v>57</v>
          </cell>
        </row>
        <row r="42">
          <cell r="Q42">
            <v>57</v>
          </cell>
          <cell r="AC42">
            <v>57</v>
          </cell>
        </row>
        <row r="45">
          <cell r="Q45">
            <v>57</v>
          </cell>
          <cell r="AC45">
            <v>57</v>
          </cell>
        </row>
        <row r="52">
          <cell r="H52">
            <v>12000</v>
          </cell>
          <cell r="AC52">
            <v>12000</v>
          </cell>
        </row>
        <row r="53">
          <cell r="H53">
            <v>12000</v>
          </cell>
          <cell r="AC53">
            <v>12000</v>
          </cell>
        </row>
        <row r="55">
          <cell r="H55">
            <v>8597</v>
          </cell>
          <cell r="W55">
            <v>1001</v>
          </cell>
          <cell r="AB55">
            <v>2982</v>
          </cell>
          <cell r="AC55">
            <v>12580</v>
          </cell>
        </row>
        <row r="58">
          <cell r="H58">
            <v>8597</v>
          </cell>
          <cell r="W58">
            <v>1001</v>
          </cell>
          <cell r="AB58">
            <v>2982</v>
          </cell>
          <cell r="AC58">
            <v>12580</v>
          </cell>
        </row>
        <row r="59">
          <cell r="E59">
            <v>8064</v>
          </cell>
          <cell r="F59">
            <v>7367.15</v>
          </cell>
          <cell r="G59">
            <v>1720.5</v>
          </cell>
          <cell r="H59">
            <v>278832</v>
          </cell>
          <cell r="J59">
            <v>7257.385</v>
          </cell>
          <cell r="K59">
            <v>446</v>
          </cell>
          <cell r="M59">
            <v>216916</v>
          </cell>
          <cell r="P59">
            <v>4383</v>
          </cell>
          <cell r="Q59">
            <v>57</v>
          </cell>
          <cell r="W59">
            <v>3850</v>
          </cell>
          <cell r="X59">
            <v>506.8</v>
          </cell>
          <cell r="Y59">
            <v>339</v>
          </cell>
          <cell r="AB59">
            <v>2982</v>
          </cell>
          <cell r="AC59">
            <v>532721.8350000001</v>
          </cell>
        </row>
        <row r="67">
          <cell r="F67">
            <v>5287</v>
          </cell>
          <cell r="H67">
            <v>39500.94923327382</v>
          </cell>
          <cell r="J67">
            <v>9546.25</v>
          </cell>
          <cell r="P67">
            <v>3307</v>
          </cell>
          <cell r="R67">
            <v>84</v>
          </cell>
          <cell r="V67">
            <v>552</v>
          </cell>
          <cell r="Y67">
            <v>3423</v>
          </cell>
          <cell r="AB67">
            <v>37650</v>
          </cell>
          <cell r="AC67">
            <v>99350.19923327383</v>
          </cell>
        </row>
        <row r="68">
          <cell r="F68">
            <v>1697.36</v>
          </cell>
          <cell r="H68">
            <v>11716.331466647618</v>
          </cell>
          <cell r="J68">
            <v>2978.2400000000002</v>
          </cell>
          <cell r="P68">
            <v>1053.34</v>
          </cell>
          <cell r="R68">
            <v>26.959999999999997</v>
          </cell>
          <cell r="T68">
            <v>1416</v>
          </cell>
          <cell r="V68">
            <v>163</v>
          </cell>
          <cell r="Y68">
            <v>1083.48</v>
          </cell>
          <cell r="AB68">
            <v>11327.108616666666</v>
          </cell>
          <cell r="AC68">
            <v>31461.820083314284</v>
          </cell>
        </row>
        <row r="69">
          <cell r="C69">
            <v>100</v>
          </cell>
          <cell r="D69">
            <v>1370</v>
          </cell>
          <cell r="F69">
            <v>15357.959999999997</v>
          </cell>
          <cell r="G69">
            <v>240</v>
          </cell>
          <cell r="H69">
            <v>17349.348333333335</v>
          </cell>
          <cell r="J69">
            <v>583</v>
          </cell>
          <cell r="K69">
            <v>156</v>
          </cell>
          <cell r="L69">
            <v>10749.6</v>
          </cell>
          <cell r="P69">
            <v>2681.5904</v>
          </cell>
          <cell r="V69">
            <v>386</v>
          </cell>
          <cell r="W69">
            <v>6126</v>
          </cell>
          <cell r="X69">
            <v>406.8</v>
          </cell>
          <cell r="Y69">
            <v>1898.8000000000002</v>
          </cell>
          <cell r="Z69">
            <v>175</v>
          </cell>
          <cell r="AA69">
            <v>453.6</v>
          </cell>
          <cell r="AB69">
            <v>5507.390399999999</v>
          </cell>
          <cell r="AC69">
            <v>63541.089133333335</v>
          </cell>
        </row>
        <row r="72">
          <cell r="T72">
            <v>18083</v>
          </cell>
          <cell r="U72">
            <v>4009</v>
          </cell>
          <cell r="AC72">
            <v>22092</v>
          </cell>
        </row>
        <row r="73">
          <cell r="H73">
            <v>14200</v>
          </cell>
          <cell r="Q73">
            <v>57</v>
          </cell>
          <cell r="AC73">
            <v>14257</v>
          </cell>
        </row>
        <row r="75">
          <cell r="C75">
            <v>100</v>
          </cell>
          <cell r="D75">
            <v>1370</v>
          </cell>
          <cell r="F75">
            <v>22342.319999999996</v>
          </cell>
          <cell r="G75">
            <v>240</v>
          </cell>
          <cell r="H75">
            <v>82766.62903325478</v>
          </cell>
          <cell r="J75">
            <v>13107.49</v>
          </cell>
          <cell r="K75">
            <v>156</v>
          </cell>
          <cell r="L75">
            <v>10749.6</v>
          </cell>
          <cell r="P75">
            <v>7041.9304</v>
          </cell>
          <cell r="Q75">
            <v>57</v>
          </cell>
          <cell r="R75">
            <v>110.96</v>
          </cell>
          <cell r="T75">
            <v>19499</v>
          </cell>
          <cell r="U75">
            <v>4009</v>
          </cell>
          <cell r="V75">
            <v>1101</v>
          </cell>
          <cell r="W75">
            <v>6126</v>
          </cell>
          <cell r="X75">
            <v>406.8</v>
          </cell>
          <cell r="Y75">
            <v>6405.28</v>
          </cell>
          <cell r="Z75">
            <v>175</v>
          </cell>
          <cell r="AA75">
            <v>453.6</v>
          </cell>
          <cell r="AB75">
            <v>54484.49901666666</v>
          </cell>
          <cell r="AC75">
            <v>230702.10844992145</v>
          </cell>
        </row>
        <row r="77">
          <cell r="F77">
            <v>180</v>
          </cell>
          <cell r="H77">
            <v>24534</v>
          </cell>
          <cell r="J77">
            <v>300</v>
          </cell>
          <cell r="P77">
            <v>2000</v>
          </cell>
          <cell r="W77">
            <v>1801.2</v>
          </cell>
          <cell r="Y77">
            <v>104</v>
          </cell>
          <cell r="AB77">
            <v>2306</v>
          </cell>
          <cell r="AC77">
            <v>31225.2</v>
          </cell>
        </row>
        <row r="78">
          <cell r="H78">
            <v>18821</v>
          </cell>
          <cell r="AC78">
            <v>18821</v>
          </cell>
        </row>
        <row r="80">
          <cell r="H80">
            <v>5707</v>
          </cell>
          <cell r="W80">
            <v>18236</v>
          </cell>
          <cell r="X80">
            <v>1722</v>
          </cell>
          <cell r="AC80">
            <v>25665</v>
          </cell>
        </row>
        <row r="81">
          <cell r="F81">
            <v>180</v>
          </cell>
          <cell r="H81">
            <v>49061.8</v>
          </cell>
          <cell r="J81">
            <v>300</v>
          </cell>
          <cell r="P81">
            <v>2000</v>
          </cell>
          <cell r="W81">
            <v>20037.2</v>
          </cell>
          <cell r="X81">
            <v>1722</v>
          </cell>
          <cell r="Y81">
            <v>104</v>
          </cell>
          <cell r="AB81">
            <v>2306</v>
          </cell>
          <cell r="AC81">
            <v>75711.2</v>
          </cell>
        </row>
        <row r="83">
          <cell r="H83">
            <v>1697</v>
          </cell>
          <cell r="R83">
            <v>400</v>
          </cell>
          <cell r="AC83">
            <v>2097</v>
          </cell>
        </row>
        <row r="85">
          <cell r="H85">
            <v>1697</v>
          </cell>
          <cell r="R85">
            <v>400</v>
          </cell>
          <cell r="AC85">
            <v>2097</v>
          </cell>
        </row>
        <row r="96">
          <cell r="H96">
            <v>194297</v>
          </cell>
          <cell r="AC96">
            <v>194297</v>
          </cell>
        </row>
        <row r="97">
          <cell r="H97">
            <v>194297</v>
          </cell>
          <cell r="AC97">
            <v>194297</v>
          </cell>
        </row>
        <row r="99">
          <cell r="H99">
            <v>6073</v>
          </cell>
          <cell r="AC99">
            <v>6073</v>
          </cell>
        </row>
        <row r="100">
          <cell r="H100">
            <v>23842</v>
          </cell>
          <cell r="AC100">
            <v>23842</v>
          </cell>
        </row>
        <row r="102">
          <cell r="H102">
            <v>25372.3</v>
          </cell>
          <cell r="AC102">
            <v>29915</v>
          </cell>
        </row>
        <row r="103">
          <cell r="C103">
            <v>100</v>
          </cell>
          <cell r="D103">
            <v>1370</v>
          </cell>
          <cell r="F103">
            <v>22522.319999999996</v>
          </cell>
          <cell r="G103">
            <v>240</v>
          </cell>
          <cell r="H103">
            <v>353194.7290332548</v>
          </cell>
          <cell r="J103">
            <v>13407.49</v>
          </cell>
          <cell r="K103">
            <v>156</v>
          </cell>
          <cell r="L103">
            <v>10749.6</v>
          </cell>
          <cell r="P103">
            <v>9041.930400000001</v>
          </cell>
          <cell r="Q103">
            <v>57</v>
          </cell>
          <cell r="R103">
            <v>510.96</v>
          </cell>
          <cell r="T103">
            <v>19499</v>
          </cell>
          <cell r="U103">
            <v>4009</v>
          </cell>
          <cell r="W103">
            <v>26163.2</v>
          </cell>
          <cell r="X103">
            <v>2128.8</v>
          </cell>
          <cell r="Y103">
            <v>6509.28</v>
          </cell>
          <cell r="Z103">
            <v>175</v>
          </cell>
          <cell r="AA103">
            <v>453.6</v>
          </cell>
          <cell r="AB103">
            <v>56790.49901666666</v>
          </cell>
          <cell r="AC103">
            <v>532722.3084499214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S184"/>
  <sheetViews>
    <sheetView showZeros="0" view="pageBreakPreview" zoomScaleSheetLayoutView="100" zoomScalePageLayoutView="0" workbookViewId="0" topLeftCell="A1">
      <selection activeCell="N9" sqref="N9"/>
    </sheetView>
  </sheetViews>
  <sheetFormatPr defaultColWidth="9.140625" defaultRowHeight="12.75"/>
  <cols>
    <col min="1" max="1" width="4.140625" style="1" customWidth="1"/>
    <col min="2" max="2" width="49.421875" style="1" customWidth="1"/>
    <col min="3" max="3" width="14.57421875" style="1" customWidth="1"/>
    <col min="4" max="4" width="13.140625" style="2" customWidth="1"/>
    <col min="5" max="5" width="13.140625" style="1" customWidth="1"/>
    <col min="6" max="6" width="9.57421875" style="1" customWidth="1"/>
    <col min="7" max="7" width="11.28125" style="1" customWidth="1"/>
    <col min="8" max="8" width="10.7109375" style="1" customWidth="1"/>
    <col min="9" max="9" width="10.140625" style="1" customWidth="1"/>
    <col min="10" max="10" width="9.140625" style="1" customWidth="1"/>
    <col min="11" max="11" width="10.00390625" style="1" customWidth="1"/>
    <col min="12" max="12" width="11.00390625" style="1" customWidth="1"/>
    <col min="13" max="13" width="11.7109375" style="1" customWidth="1"/>
    <col min="14" max="16384" width="9.140625" style="1" customWidth="1"/>
  </cols>
  <sheetData>
    <row r="1" spans="1:14" s="7" customFormat="1" ht="10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 t="s">
        <v>165</v>
      </c>
      <c r="M1" s="6"/>
      <c r="N1" s="16"/>
    </row>
    <row r="2" spans="1:14" s="8" customFormat="1" ht="37.5" customHeight="1">
      <c r="A2" s="380" t="s">
        <v>246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279"/>
      <c r="N2" s="4"/>
    </row>
    <row r="3" spans="1:18" s="4" customFormat="1" ht="11.25">
      <c r="A3" s="3"/>
      <c r="H3" s="3"/>
      <c r="I3" s="3"/>
      <c r="J3" s="3"/>
      <c r="K3" s="3"/>
      <c r="L3" s="5" t="s">
        <v>5</v>
      </c>
      <c r="M3" s="283"/>
      <c r="O3" s="12"/>
      <c r="P3" s="12"/>
      <c r="Q3" s="12"/>
      <c r="R3" s="12"/>
    </row>
    <row r="4" spans="1:18" s="4" customFormat="1" ht="11.25">
      <c r="A4" s="381" t="s">
        <v>7</v>
      </c>
      <c r="B4" s="381"/>
      <c r="C4" s="382" t="s">
        <v>257</v>
      </c>
      <c r="D4" s="382" t="s">
        <v>238</v>
      </c>
      <c r="E4" s="382" t="s">
        <v>239</v>
      </c>
      <c r="F4" s="382" t="s">
        <v>240</v>
      </c>
      <c r="G4" s="382" t="s">
        <v>258</v>
      </c>
      <c r="H4" s="382" t="s">
        <v>241</v>
      </c>
      <c r="I4" s="382" t="s">
        <v>242</v>
      </c>
      <c r="J4" s="382" t="s">
        <v>243</v>
      </c>
      <c r="K4" s="382" t="s">
        <v>237</v>
      </c>
      <c r="L4" s="382" t="s">
        <v>234</v>
      </c>
      <c r="M4" s="382" t="s">
        <v>235</v>
      </c>
      <c r="N4" s="382" t="s">
        <v>236</v>
      </c>
      <c r="O4" s="12"/>
      <c r="P4" s="12"/>
      <c r="Q4" s="12"/>
      <c r="R4" s="12"/>
    </row>
    <row r="5" spans="1:18" s="4" customFormat="1" ht="128.25" customHeight="1">
      <c r="A5" s="381"/>
      <c r="B5" s="381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12"/>
      <c r="P5" s="12"/>
      <c r="Q5" s="12"/>
      <c r="R5" s="12"/>
    </row>
    <row r="6" spans="1:18" s="16" customFormat="1" ht="12.75">
      <c r="A6" s="383" t="s">
        <v>34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15"/>
      <c r="P6" s="15"/>
      <c r="Q6" s="15"/>
      <c r="R6" s="15"/>
    </row>
    <row r="7" spans="1:18" s="4" customFormat="1" ht="11.25">
      <c r="A7" s="13" t="s">
        <v>35</v>
      </c>
      <c r="B7" s="385" t="s">
        <v>36</v>
      </c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12"/>
      <c r="P7" s="12"/>
      <c r="Q7" s="12"/>
      <c r="R7" s="12"/>
    </row>
    <row r="8" spans="1:18" s="4" customFormat="1" ht="11.25">
      <c r="A8" s="13"/>
      <c r="B8" s="286" t="s">
        <v>37</v>
      </c>
      <c r="C8" s="287">
        <v>23505</v>
      </c>
      <c r="D8" s="288">
        <v>23354</v>
      </c>
      <c r="E8" s="288">
        <v>15122</v>
      </c>
      <c r="F8" s="289">
        <f>E8/D8</f>
        <v>0.6475122034769204</v>
      </c>
      <c r="G8" s="287"/>
      <c r="H8" s="290"/>
      <c r="I8" s="291"/>
      <c r="J8" s="292"/>
      <c r="K8" s="287">
        <f>C8+G8</f>
        <v>23505</v>
      </c>
      <c r="L8" s="287">
        <f aca="true" t="shared" si="0" ref="L8:M14">D8+H8</f>
        <v>23354</v>
      </c>
      <c r="M8" s="319">
        <f t="shared" si="0"/>
        <v>15122</v>
      </c>
      <c r="N8" s="294">
        <f>M8/L8</f>
        <v>0.6475122034769204</v>
      </c>
      <c r="O8" s="12"/>
      <c r="P8" s="12"/>
      <c r="Q8" s="12"/>
      <c r="R8" s="12"/>
    </row>
    <row r="9" spans="1:18" s="4" customFormat="1" ht="11.25">
      <c r="A9" s="14"/>
      <c r="B9" s="295" t="s">
        <v>38</v>
      </c>
      <c r="C9" s="296"/>
      <c r="D9" s="288"/>
      <c r="E9" s="288">
        <v>51</v>
      </c>
      <c r="F9" s="289"/>
      <c r="G9" s="292"/>
      <c r="H9" s="290"/>
      <c r="I9" s="291"/>
      <c r="J9" s="292"/>
      <c r="K9" s="287">
        <f aca="true" t="shared" si="1" ref="K9:K14">C9+G9</f>
        <v>0</v>
      </c>
      <c r="L9" s="287">
        <f t="shared" si="0"/>
        <v>0</v>
      </c>
      <c r="M9" s="319">
        <f t="shared" si="0"/>
        <v>51</v>
      </c>
      <c r="N9" s="294"/>
      <c r="O9" s="12"/>
      <c r="P9" s="12"/>
      <c r="Q9" s="12"/>
      <c r="R9" s="12"/>
    </row>
    <row r="10" spans="1:18" s="4" customFormat="1" ht="10.5" customHeight="1">
      <c r="A10" s="13"/>
      <c r="B10" s="286" t="s">
        <v>39</v>
      </c>
      <c r="C10" s="287">
        <f>SUM(C11:C14)</f>
        <v>34080</v>
      </c>
      <c r="D10" s="287">
        <f>SUM(D11:D14)</f>
        <v>35297</v>
      </c>
      <c r="E10" s="287">
        <f>SUM(E11:E14)</f>
        <v>19287</v>
      </c>
      <c r="F10" s="289">
        <f aca="true" t="shared" si="2" ref="F10:F15">E10/D10</f>
        <v>0.5464203756693203</v>
      </c>
      <c r="G10" s="292"/>
      <c r="H10" s="290">
        <v>0</v>
      </c>
      <c r="I10" s="291"/>
      <c r="J10" s="292"/>
      <c r="K10" s="287">
        <f t="shared" si="1"/>
        <v>34080</v>
      </c>
      <c r="L10" s="287">
        <f t="shared" si="0"/>
        <v>35297</v>
      </c>
      <c r="M10" s="319">
        <f t="shared" si="0"/>
        <v>19287</v>
      </c>
      <c r="N10" s="294">
        <f>M10/L10</f>
        <v>0.5464203756693203</v>
      </c>
      <c r="O10" s="12"/>
      <c r="P10" s="12"/>
      <c r="Q10" s="12"/>
      <c r="R10" s="12"/>
    </row>
    <row r="11" spans="1:18" s="4" customFormat="1" ht="11.25">
      <c r="A11" s="13"/>
      <c r="B11" s="286" t="s">
        <v>40</v>
      </c>
      <c r="C11" s="287"/>
      <c r="D11" s="288"/>
      <c r="E11" s="288"/>
      <c r="F11" s="289"/>
      <c r="G11" s="292"/>
      <c r="H11" s="290">
        <v>0</v>
      </c>
      <c r="I11" s="291"/>
      <c r="J11" s="292"/>
      <c r="K11" s="287">
        <f t="shared" si="1"/>
        <v>0</v>
      </c>
      <c r="L11" s="287">
        <f t="shared" si="0"/>
        <v>0</v>
      </c>
      <c r="M11" s="319">
        <f t="shared" si="0"/>
        <v>0</v>
      </c>
      <c r="N11" s="294"/>
      <c r="O11" s="12"/>
      <c r="P11" s="12"/>
      <c r="Q11" s="12"/>
      <c r="R11" s="12"/>
    </row>
    <row r="12" spans="1:18" s="20" customFormat="1" ht="11.25">
      <c r="A12" s="13"/>
      <c r="B12" s="286" t="s">
        <v>41</v>
      </c>
      <c r="C12" s="287">
        <v>22500</v>
      </c>
      <c r="D12" s="288">
        <v>22500</v>
      </c>
      <c r="E12" s="288">
        <v>10260</v>
      </c>
      <c r="F12" s="289">
        <f t="shared" si="2"/>
        <v>0.456</v>
      </c>
      <c r="G12" s="292"/>
      <c r="H12" s="290">
        <v>0</v>
      </c>
      <c r="I12" s="291"/>
      <c r="J12" s="292"/>
      <c r="K12" s="287">
        <f t="shared" si="1"/>
        <v>22500</v>
      </c>
      <c r="L12" s="287">
        <f t="shared" si="0"/>
        <v>22500</v>
      </c>
      <c r="M12" s="319">
        <f t="shared" si="0"/>
        <v>10260</v>
      </c>
      <c r="N12" s="294">
        <f>M12/L12</f>
        <v>0.456</v>
      </c>
      <c r="O12" s="19"/>
      <c r="P12" s="19"/>
      <c r="Q12" s="19"/>
      <c r="R12" s="19"/>
    </row>
    <row r="13" spans="1:18" s="4" customFormat="1" ht="11.25">
      <c r="A13" s="13"/>
      <c r="B13" s="286" t="s">
        <v>244</v>
      </c>
      <c r="C13" s="287">
        <v>10000</v>
      </c>
      <c r="D13" s="288">
        <v>10000</v>
      </c>
      <c r="E13" s="288">
        <v>7535</v>
      </c>
      <c r="F13" s="289">
        <f t="shared" si="2"/>
        <v>0.7535</v>
      </c>
      <c r="G13" s="292"/>
      <c r="H13" s="290">
        <v>0</v>
      </c>
      <c r="I13" s="291"/>
      <c r="J13" s="292"/>
      <c r="K13" s="287">
        <f t="shared" si="1"/>
        <v>10000</v>
      </c>
      <c r="L13" s="287">
        <f t="shared" si="0"/>
        <v>10000</v>
      </c>
      <c r="M13" s="319">
        <f t="shared" si="0"/>
        <v>7535</v>
      </c>
      <c r="N13" s="294">
        <f>M13/L13</f>
        <v>0.7535</v>
      </c>
      <c r="O13" s="12"/>
      <c r="P13" s="12"/>
      <c r="Q13" s="12"/>
      <c r="R13" s="12"/>
    </row>
    <row r="14" spans="1:18" s="4" customFormat="1" ht="11.25">
      <c r="A14" s="13"/>
      <c r="B14" s="286" t="s">
        <v>245</v>
      </c>
      <c r="C14" s="287">
        <v>1580</v>
      </c>
      <c r="D14" s="288">
        <v>2797</v>
      </c>
      <c r="E14" s="288">
        <v>1492</v>
      </c>
      <c r="F14" s="289">
        <f t="shared" si="2"/>
        <v>0.5334286735788345</v>
      </c>
      <c r="G14" s="292"/>
      <c r="H14" s="290">
        <v>0</v>
      </c>
      <c r="I14" s="291"/>
      <c r="J14" s="292"/>
      <c r="K14" s="287">
        <f t="shared" si="1"/>
        <v>1580</v>
      </c>
      <c r="L14" s="287">
        <f t="shared" si="0"/>
        <v>2797</v>
      </c>
      <c r="M14" s="319">
        <f t="shared" si="0"/>
        <v>1492</v>
      </c>
      <c r="N14" s="294">
        <f>M14/L14</f>
        <v>0.5334286735788345</v>
      </c>
      <c r="O14" s="12"/>
      <c r="P14" s="12"/>
      <c r="Q14" s="12"/>
      <c r="R14" s="12"/>
    </row>
    <row r="15" spans="1:18" s="4" customFormat="1" ht="11.25">
      <c r="A15" s="31"/>
      <c r="B15" s="297" t="s">
        <v>44</v>
      </c>
      <c r="C15" s="298">
        <f>C8+C10</f>
        <v>57585</v>
      </c>
      <c r="D15" s="298">
        <f>D8+D10</f>
        <v>58651</v>
      </c>
      <c r="E15" s="298">
        <f>E8+E10</f>
        <v>34409</v>
      </c>
      <c r="F15" s="300">
        <f t="shared" si="2"/>
        <v>0.5866737140031713</v>
      </c>
      <c r="G15" s="298"/>
      <c r="H15" s="301">
        <f>H8+H10</f>
        <v>0</v>
      </c>
      <c r="I15" s="299">
        <f>I8+I10</f>
        <v>0</v>
      </c>
      <c r="J15" s="300"/>
      <c r="K15" s="298">
        <f>K8+K10</f>
        <v>57585</v>
      </c>
      <c r="L15" s="298">
        <f>L8+L10</f>
        <v>58651</v>
      </c>
      <c r="M15" s="298">
        <f>M8+M10</f>
        <v>34409</v>
      </c>
      <c r="N15" s="302">
        <f>M15/L15</f>
        <v>0.5866737140031713</v>
      </c>
      <c r="O15" s="12"/>
      <c r="P15" s="12"/>
      <c r="Q15" s="12"/>
      <c r="R15" s="12"/>
    </row>
    <row r="16" spans="1:18" s="4" customFormat="1" ht="11.25">
      <c r="A16" s="11" t="s">
        <v>45</v>
      </c>
      <c r="B16" s="385" t="s">
        <v>2</v>
      </c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12"/>
      <c r="P16" s="12"/>
      <c r="Q16" s="12"/>
      <c r="R16" s="12"/>
    </row>
    <row r="17" spans="1:18" s="4" customFormat="1" ht="11.25">
      <c r="A17" s="13"/>
      <c r="B17" s="389" t="s">
        <v>47</v>
      </c>
      <c r="C17" s="390"/>
      <c r="D17" s="390"/>
      <c r="E17" s="390"/>
      <c r="F17" s="390"/>
      <c r="G17" s="390"/>
      <c r="H17" s="390"/>
      <c r="I17" s="390"/>
      <c r="J17" s="390"/>
      <c r="K17" s="390"/>
      <c r="L17" s="390"/>
      <c r="M17" s="390"/>
      <c r="N17" s="390"/>
      <c r="O17" s="12"/>
      <c r="P17" s="12"/>
      <c r="Q17" s="12"/>
      <c r="R17" s="12"/>
    </row>
    <row r="18" spans="1:18" s="4" customFormat="1" ht="11.25">
      <c r="A18" s="13"/>
      <c r="B18" s="286" t="s">
        <v>48</v>
      </c>
      <c r="C18" s="287">
        <v>58460</v>
      </c>
      <c r="D18" s="288">
        <v>58460</v>
      </c>
      <c r="E18" s="288">
        <v>31334</v>
      </c>
      <c r="F18" s="303">
        <f aca="true" t="shared" si="3" ref="F18:F28">E18/D18</f>
        <v>0.5359904208005474</v>
      </c>
      <c r="G18" s="292"/>
      <c r="H18" s="291">
        <v>0</v>
      </c>
      <c r="I18" s="291"/>
      <c r="J18" s="291"/>
      <c r="K18" s="320">
        <f>C18+G18</f>
        <v>58460</v>
      </c>
      <c r="L18" s="320">
        <f aca="true" t="shared" si="4" ref="L18:M25">D18+H18</f>
        <v>58460</v>
      </c>
      <c r="M18" s="321">
        <f t="shared" si="4"/>
        <v>31334</v>
      </c>
      <c r="N18" s="294">
        <f>M18/L18</f>
        <v>0.5359904208005474</v>
      </c>
      <c r="O18" s="12"/>
      <c r="P18" s="12"/>
      <c r="Q18" s="12"/>
      <c r="R18" s="12"/>
    </row>
    <row r="19" spans="1:18" s="4" customFormat="1" ht="11.25">
      <c r="A19" s="13"/>
      <c r="B19" s="286" t="s">
        <v>49</v>
      </c>
      <c r="C19" s="287"/>
      <c r="D19" s="288">
        <v>3059</v>
      </c>
      <c r="E19" s="288">
        <v>3059</v>
      </c>
      <c r="F19" s="303">
        <f t="shared" si="3"/>
        <v>1</v>
      </c>
      <c r="G19" s="292"/>
      <c r="H19" s="291">
        <v>0</v>
      </c>
      <c r="I19" s="291"/>
      <c r="J19" s="291"/>
      <c r="K19" s="320">
        <f aca="true" t="shared" si="5" ref="K19:K25">C19+G19</f>
        <v>0</v>
      </c>
      <c r="L19" s="320">
        <f t="shared" si="4"/>
        <v>3059</v>
      </c>
      <c r="M19" s="321">
        <f t="shared" si="4"/>
        <v>3059</v>
      </c>
      <c r="N19" s="294">
        <f aca="true" t="shared" si="6" ref="N19:N26">M19/L19</f>
        <v>1</v>
      </c>
      <c r="O19" s="12"/>
      <c r="P19" s="12"/>
      <c r="Q19" s="12"/>
      <c r="R19" s="12"/>
    </row>
    <row r="20" spans="1:18" s="4" customFormat="1" ht="11.25">
      <c r="A20" s="13"/>
      <c r="B20" s="286" t="s">
        <v>50</v>
      </c>
      <c r="C20" s="287"/>
      <c r="D20" s="288"/>
      <c r="E20" s="288"/>
      <c r="F20" s="303"/>
      <c r="G20" s="292"/>
      <c r="H20" s="291">
        <v>0</v>
      </c>
      <c r="I20" s="291"/>
      <c r="J20" s="291"/>
      <c r="K20" s="320">
        <f t="shared" si="5"/>
        <v>0</v>
      </c>
      <c r="L20" s="320">
        <f t="shared" si="4"/>
        <v>0</v>
      </c>
      <c r="M20" s="321">
        <f t="shared" si="4"/>
        <v>0</v>
      </c>
      <c r="N20" s="294"/>
      <c r="O20" s="12"/>
      <c r="P20" s="12"/>
      <c r="Q20" s="12"/>
      <c r="R20" s="12"/>
    </row>
    <row r="21" spans="1:18" s="4" customFormat="1" ht="11.25">
      <c r="A21" s="13"/>
      <c r="B21" s="286" t="s">
        <v>51</v>
      </c>
      <c r="C21" s="287">
        <v>29458</v>
      </c>
      <c r="D21" s="288">
        <v>29458</v>
      </c>
      <c r="E21" s="288">
        <v>15790</v>
      </c>
      <c r="F21" s="303">
        <f t="shared" si="3"/>
        <v>0.5360173806775749</v>
      </c>
      <c r="G21" s="292"/>
      <c r="H21" s="291">
        <v>0</v>
      </c>
      <c r="I21" s="291"/>
      <c r="J21" s="291"/>
      <c r="K21" s="320">
        <f t="shared" si="5"/>
        <v>29458</v>
      </c>
      <c r="L21" s="320">
        <f t="shared" si="4"/>
        <v>29458</v>
      </c>
      <c r="M21" s="321">
        <f t="shared" si="4"/>
        <v>15790</v>
      </c>
      <c r="N21" s="294">
        <f t="shared" si="6"/>
        <v>0.5360173806775749</v>
      </c>
      <c r="O21" s="12"/>
      <c r="P21" s="12"/>
      <c r="Q21" s="12"/>
      <c r="R21" s="12"/>
    </row>
    <row r="22" spans="1:18" s="4" customFormat="1" ht="11.25">
      <c r="A22" s="13"/>
      <c r="B22" s="286" t="s">
        <v>52</v>
      </c>
      <c r="C22" s="287">
        <v>70025</v>
      </c>
      <c r="D22" s="288">
        <v>70025</v>
      </c>
      <c r="E22" s="288">
        <v>37533</v>
      </c>
      <c r="F22" s="303">
        <f t="shared" si="3"/>
        <v>0.5359942877543734</v>
      </c>
      <c r="G22" s="292"/>
      <c r="H22" s="291">
        <v>0</v>
      </c>
      <c r="I22" s="291"/>
      <c r="J22" s="291"/>
      <c r="K22" s="320">
        <f t="shared" si="5"/>
        <v>70025</v>
      </c>
      <c r="L22" s="320">
        <f t="shared" si="4"/>
        <v>70025</v>
      </c>
      <c r="M22" s="321">
        <f t="shared" si="4"/>
        <v>37533</v>
      </c>
      <c r="N22" s="294">
        <f t="shared" si="6"/>
        <v>0.5359942877543734</v>
      </c>
      <c r="O22" s="12"/>
      <c r="P22" s="12"/>
      <c r="Q22" s="12"/>
      <c r="R22" s="12"/>
    </row>
    <row r="23" spans="1:18" s="20" customFormat="1" ht="11.25">
      <c r="A23" s="13" t="s">
        <v>46</v>
      </c>
      <c r="B23" s="286" t="s">
        <v>53</v>
      </c>
      <c r="C23" s="287">
        <v>13401</v>
      </c>
      <c r="D23" s="288">
        <v>15858</v>
      </c>
      <c r="E23" s="288">
        <v>7981</v>
      </c>
      <c r="F23" s="303">
        <f t="shared" si="3"/>
        <v>0.5032791020305208</v>
      </c>
      <c r="G23" s="292"/>
      <c r="H23" s="291">
        <v>0</v>
      </c>
      <c r="I23" s="291"/>
      <c r="J23" s="291"/>
      <c r="K23" s="320">
        <f t="shared" si="5"/>
        <v>13401</v>
      </c>
      <c r="L23" s="320">
        <f t="shared" si="4"/>
        <v>15858</v>
      </c>
      <c r="M23" s="321">
        <f t="shared" si="4"/>
        <v>7981</v>
      </c>
      <c r="N23" s="294">
        <f t="shared" si="6"/>
        <v>0.5032791020305208</v>
      </c>
      <c r="O23" s="19"/>
      <c r="P23" s="19"/>
      <c r="Q23" s="19"/>
      <c r="R23" s="19"/>
    </row>
    <row r="24" spans="1:18" s="4" customFormat="1" ht="11.25">
      <c r="A24" s="13"/>
      <c r="B24" s="286" t="s">
        <v>54</v>
      </c>
      <c r="C24" s="287"/>
      <c r="D24" s="288">
        <v>4759</v>
      </c>
      <c r="E24" s="288">
        <v>4759</v>
      </c>
      <c r="F24" s="303">
        <f t="shared" si="3"/>
        <v>1</v>
      </c>
      <c r="G24" s="292"/>
      <c r="H24" s="291">
        <v>0</v>
      </c>
      <c r="I24" s="291"/>
      <c r="J24" s="291"/>
      <c r="K24" s="320">
        <f t="shared" si="5"/>
        <v>0</v>
      </c>
      <c r="L24" s="320">
        <f t="shared" si="4"/>
        <v>4759</v>
      </c>
      <c r="M24" s="321">
        <f t="shared" si="4"/>
        <v>4759</v>
      </c>
      <c r="N24" s="294">
        <f t="shared" si="6"/>
        <v>1</v>
      </c>
      <c r="O24" s="12"/>
      <c r="P24" s="12"/>
      <c r="Q24" s="12"/>
      <c r="R24" s="12"/>
    </row>
    <row r="25" spans="1:18" s="4" customFormat="1" ht="11.25">
      <c r="A25" s="13"/>
      <c r="B25" s="286" t="s">
        <v>55</v>
      </c>
      <c r="C25" s="287"/>
      <c r="D25" s="288"/>
      <c r="E25" s="288"/>
      <c r="F25" s="303"/>
      <c r="G25" s="292"/>
      <c r="H25" s="291">
        <v>0</v>
      </c>
      <c r="I25" s="291"/>
      <c r="J25" s="291"/>
      <c r="K25" s="320">
        <f t="shared" si="5"/>
        <v>0</v>
      </c>
      <c r="L25" s="320">
        <f t="shared" si="4"/>
        <v>0</v>
      </c>
      <c r="M25" s="321">
        <f t="shared" si="4"/>
        <v>0</v>
      </c>
      <c r="N25" s="294"/>
      <c r="O25" s="12"/>
      <c r="P25" s="12"/>
      <c r="Q25" s="12"/>
      <c r="R25" s="12"/>
    </row>
    <row r="26" spans="1:18" s="4" customFormat="1" ht="11.25">
      <c r="A26" s="31"/>
      <c r="B26" s="297" t="s">
        <v>56</v>
      </c>
      <c r="C26" s="298">
        <f>SUM(C18:C25)</f>
        <v>171344</v>
      </c>
      <c r="D26" s="298">
        <f>SUM(D18:D25)</f>
        <v>181619</v>
      </c>
      <c r="E26" s="298">
        <f>SUM(E18:E25)</f>
        <v>100456</v>
      </c>
      <c r="F26" s="304">
        <f t="shared" si="3"/>
        <v>0.5531139363172355</v>
      </c>
      <c r="G26" s="300"/>
      <c r="H26" s="299">
        <f>SUM(H18:H25)</f>
        <v>0</v>
      </c>
      <c r="I26" s="299"/>
      <c r="J26" s="299"/>
      <c r="K26" s="322">
        <f>SUM(K18:K25)</f>
        <v>171344</v>
      </c>
      <c r="L26" s="322">
        <f>SUM(L18:L25)</f>
        <v>181619</v>
      </c>
      <c r="M26" s="322">
        <f>SUM(M18:M25)</f>
        <v>100456</v>
      </c>
      <c r="N26" s="302">
        <f t="shared" si="6"/>
        <v>0.5531139363172355</v>
      </c>
      <c r="O26" s="12"/>
      <c r="P26" s="12"/>
      <c r="Q26" s="12"/>
      <c r="R26" s="12"/>
    </row>
    <row r="27" spans="1:18" s="4" customFormat="1" ht="11.25">
      <c r="A27" s="11" t="s">
        <v>57</v>
      </c>
      <c r="B27" s="385" t="s">
        <v>3</v>
      </c>
      <c r="C27" s="386"/>
      <c r="D27" s="386"/>
      <c r="E27" s="386"/>
      <c r="F27" s="386"/>
      <c r="G27" s="386"/>
      <c r="H27" s="386"/>
      <c r="I27" s="386"/>
      <c r="J27" s="386"/>
      <c r="K27" s="386"/>
      <c r="L27" s="386"/>
      <c r="M27" s="386"/>
      <c r="N27" s="386"/>
      <c r="O27" s="12"/>
      <c r="P27" s="12"/>
      <c r="Q27" s="12"/>
      <c r="R27" s="12"/>
    </row>
    <row r="28" spans="1:18" s="7" customFormat="1" ht="11.25">
      <c r="A28" s="13"/>
      <c r="B28" s="286" t="s">
        <v>58</v>
      </c>
      <c r="C28" s="287"/>
      <c r="D28" s="288">
        <v>12600</v>
      </c>
      <c r="E28" s="288">
        <v>1148</v>
      </c>
      <c r="F28" s="289">
        <f t="shared" si="3"/>
        <v>0.09111111111111111</v>
      </c>
      <c r="G28" s="292"/>
      <c r="H28" s="291">
        <v>0</v>
      </c>
      <c r="I28" s="291"/>
      <c r="J28" s="291"/>
      <c r="K28" s="320">
        <f>C28+G28</f>
        <v>0</v>
      </c>
      <c r="L28" s="320">
        <f aca="true" t="shared" si="7" ref="L28:M32">D28+H28</f>
        <v>12600</v>
      </c>
      <c r="M28" s="321">
        <f t="shared" si="7"/>
        <v>1148</v>
      </c>
      <c r="N28" s="294">
        <f aca="true" t="shared" si="8" ref="N28:N33">M28/L28</f>
        <v>0.09111111111111111</v>
      </c>
      <c r="O28" s="22"/>
      <c r="P28" s="22"/>
      <c r="Q28" s="22"/>
      <c r="R28" s="22"/>
    </row>
    <row r="29" spans="1:18" s="4" customFormat="1" ht="11.25">
      <c r="A29" s="13"/>
      <c r="B29" s="286" t="s">
        <v>59</v>
      </c>
      <c r="C29" s="287">
        <v>234565</v>
      </c>
      <c r="D29" s="288">
        <v>233067</v>
      </c>
      <c r="E29" s="288"/>
      <c r="F29" s="288"/>
      <c r="G29" s="305"/>
      <c r="H29" s="291">
        <v>0</v>
      </c>
      <c r="I29" s="291"/>
      <c r="J29" s="291"/>
      <c r="K29" s="320">
        <f>C29+G29</f>
        <v>234565</v>
      </c>
      <c r="L29" s="320">
        <f t="shared" si="7"/>
        <v>233067</v>
      </c>
      <c r="M29" s="321">
        <f t="shared" si="7"/>
        <v>0</v>
      </c>
      <c r="N29" s="294">
        <f t="shared" si="8"/>
        <v>0</v>
      </c>
      <c r="O29" s="12"/>
      <c r="P29" s="12"/>
      <c r="Q29" s="12"/>
      <c r="R29" s="12"/>
    </row>
    <row r="30" spans="1:18" s="20" customFormat="1" ht="11.25">
      <c r="A30" s="13"/>
      <c r="B30" s="286" t="s">
        <v>60</v>
      </c>
      <c r="C30" s="287"/>
      <c r="D30" s="288"/>
      <c r="E30" s="288"/>
      <c r="F30" s="288"/>
      <c r="G30" s="305"/>
      <c r="H30" s="291">
        <v>0</v>
      </c>
      <c r="I30" s="291"/>
      <c r="J30" s="291"/>
      <c r="K30" s="320">
        <f>C30+G30</f>
        <v>0</v>
      </c>
      <c r="L30" s="320">
        <f t="shared" si="7"/>
        <v>0</v>
      </c>
      <c r="M30" s="321">
        <f t="shared" si="7"/>
        <v>0</v>
      </c>
      <c r="N30" s="294"/>
      <c r="O30" s="19"/>
      <c r="P30" s="19"/>
      <c r="Q30" s="19"/>
      <c r="R30" s="19"/>
    </row>
    <row r="31" spans="1:18" s="4" customFormat="1" ht="11.25">
      <c r="A31" s="21"/>
      <c r="B31" s="306" t="s">
        <v>61</v>
      </c>
      <c r="C31" s="307"/>
      <c r="D31" s="288"/>
      <c r="E31" s="288"/>
      <c r="F31" s="288"/>
      <c r="G31" s="305"/>
      <c r="H31" s="291">
        <v>0</v>
      </c>
      <c r="I31" s="291"/>
      <c r="J31" s="291"/>
      <c r="K31" s="320">
        <f>C31+G31</f>
        <v>0</v>
      </c>
      <c r="L31" s="320">
        <f t="shared" si="7"/>
        <v>0</v>
      </c>
      <c r="M31" s="321">
        <f t="shared" si="7"/>
        <v>0</v>
      </c>
      <c r="N31" s="294"/>
      <c r="O31" s="12"/>
      <c r="P31" s="12"/>
      <c r="Q31" s="12"/>
      <c r="R31" s="12"/>
    </row>
    <row r="32" spans="1:18" s="4" customFormat="1" ht="11.25">
      <c r="A32" s="13"/>
      <c r="B32" s="286" t="s">
        <v>62</v>
      </c>
      <c r="C32" s="287"/>
      <c r="D32" s="288"/>
      <c r="E32" s="305"/>
      <c r="F32" s="305"/>
      <c r="G32" s="305"/>
      <c r="H32" s="291">
        <v>0</v>
      </c>
      <c r="I32" s="291"/>
      <c r="J32" s="291"/>
      <c r="K32" s="320">
        <f>C32+G32</f>
        <v>0</v>
      </c>
      <c r="L32" s="320">
        <f t="shared" si="7"/>
        <v>0</v>
      </c>
      <c r="M32" s="321">
        <f t="shared" si="7"/>
        <v>0</v>
      </c>
      <c r="N32" s="294"/>
      <c r="O32" s="12"/>
      <c r="P32" s="12"/>
      <c r="Q32" s="12"/>
      <c r="R32" s="12"/>
    </row>
    <row r="33" spans="1:18" s="16" customFormat="1" ht="11.25">
      <c r="A33" s="31"/>
      <c r="B33" s="297" t="s">
        <v>63</v>
      </c>
      <c r="C33" s="298">
        <f>SUM(C28:C32)-C31</f>
        <v>234565</v>
      </c>
      <c r="D33" s="298">
        <f>SUM(D28:D32)-D31</f>
        <v>245667</v>
      </c>
      <c r="E33" s="298">
        <f>SUM(E28:E32)-E31</f>
        <v>1148</v>
      </c>
      <c r="F33" s="300">
        <f>E33/D33</f>
        <v>0.004672992302588463</v>
      </c>
      <c r="G33" s="300"/>
      <c r="H33" s="299">
        <f>H28+H29+H30+H32</f>
        <v>0</v>
      </c>
      <c r="I33" s="299"/>
      <c r="J33" s="299"/>
      <c r="K33" s="322">
        <f>SUM(K28:K32)-K31</f>
        <v>234565</v>
      </c>
      <c r="L33" s="322">
        <f>SUM(L28:L32)-L31</f>
        <v>245667</v>
      </c>
      <c r="M33" s="322">
        <f>SUM(M28:M32)-M31</f>
        <v>1148</v>
      </c>
      <c r="N33" s="302">
        <f t="shared" si="8"/>
        <v>0.004672992302588463</v>
      </c>
      <c r="O33" s="15"/>
      <c r="P33" s="15"/>
      <c r="Q33" s="15"/>
      <c r="R33" s="15"/>
    </row>
    <row r="34" spans="1:18" s="4" customFormat="1" ht="11.25">
      <c r="A34" s="23" t="s">
        <v>64</v>
      </c>
      <c r="B34" s="385" t="s">
        <v>65</v>
      </c>
      <c r="C34" s="386"/>
      <c r="D34" s="386"/>
      <c r="E34" s="386"/>
      <c r="F34" s="386"/>
      <c r="G34" s="386"/>
      <c r="H34" s="386"/>
      <c r="I34" s="386"/>
      <c r="J34" s="386"/>
      <c r="K34" s="386"/>
      <c r="L34" s="386"/>
      <c r="M34" s="386"/>
      <c r="N34" s="386"/>
      <c r="O34" s="12"/>
      <c r="P34" s="12"/>
      <c r="Q34" s="12"/>
      <c r="R34" s="12"/>
    </row>
    <row r="35" spans="1:18" s="16" customFormat="1" ht="11.25">
      <c r="A35" s="13"/>
      <c r="B35" s="286" t="s">
        <v>133</v>
      </c>
      <c r="C35" s="287">
        <v>12056</v>
      </c>
      <c r="D35" s="288">
        <v>10920</v>
      </c>
      <c r="E35" s="288">
        <v>2720</v>
      </c>
      <c r="F35" s="289">
        <f aca="true" t="shared" si="9" ref="F35:F43">E35/D35</f>
        <v>0.2490842490842491</v>
      </c>
      <c r="G35" s="292"/>
      <c r="H35" s="308">
        <v>0</v>
      </c>
      <c r="I35" s="308"/>
      <c r="J35" s="308"/>
      <c r="K35" s="287">
        <f>C35+G35</f>
        <v>12056</v>
      </c>
      <c r="L35" s="287">
        <f aca="true" t="shared" si="10" ref="L35:M39">D35+H35</f>
        <v>10920</v>
      </c>
      <c r="M35" s="319">
        <f t="shared" si="10"/>
        <v>2720</v>
      </c>
      <c r="N35" s="294">
        <f>M35/L35</f>
        <v>0.2490842490842491</v>
      </c>
      <c r="O35" s="15"/>
      <c r="P35" s="15"/>
      <c r="Q35" s="15"/>
      <c r="R35" s="15"/>
    </row>
    <row r="36" spans="1:18" s="4" customFormat="1" ht="11.25">
      <c r="A36" s="14"/>
      <c r="B36" s="295" t="s">
        <v>67</v>
      </c>
      <c r="C36" s="296">
        <v>3663</v>
      </c>
      <c r="D36" s="296">
        <v>3663</v>
      </c>
      <c r="E36" s="296">
        <v>1849</v>
      </c>
      <c r="F36" s="289">
        <f t="shared" si="9"/>
        <v>0.5047775047775048</v>
      </c>
      <c r="G36" s="292"/>
      <c r="H36" s="308">
        <v>0</v>
      </c>
      <c r="I36" s="308"/>
      <c r="J36" s="308"/>
      <c r="K36" s="296">
        <f>C36+G36</f>
        <v>3663</v>
      </c>
      <c r="L36" s="296">
        <f t="shared" si="10"/>
        <v>3663</v>
      </c>
      <c r="M36" s="323">
        <f t="shared" si="10"/>
        <v>1849</v>
      </c>
      <c r="N36" s="294">
        <f>M36/L36</f>
        <v>0.5047775047775048</v>
      </c>
      <c r="O36" s="12"/>
      <c r="P36" s="12"/>
      <c r="Q36" s="12"/>
      <c r="R36" s="12"/>
    </row>
    <row r="37" spans="1:18" s="20" customFormat="1" ht="12" customHeight="1">
      <c r="A37" s="13"/>
      <c r="B37" s="286" t="s">
        <v>68</v>
      </c>
      <c r="C37" s="287">
        <v>9500</v>
      </c>
      <c r="D37" s="288">
        <v>9852</v>
      </c>
      <c r="E37" s="288">
        <v>9852</v>
      </c>
      <c r="F37" s="289">
        <f t="shared" si="9"/>
        <v>1</v>
      </c>
      <c r="G37" s="292"/>
      <c r="H37" s="308">
        <v>0</v>
      </c>
      <c r="I37" s="308"/>
      <c r="J37" s="308"/>
      <c r="K37" s="287">
        <f>C37+G37</f>
        <v>9500</v>
      </c>
      <c r="L37" s="287">
        <f t="shared" si="10"/>
        <v>9852</v>
      </c>
      <c r="M37" s="319">
        <f t="shared" si="10"/>
        <v>9852</v>
      </c>
      <c r="N37" s="294">
        <f>M37/L37</f>
        <v>1</v>
      </c>
      <c r="O37" s="19"/>
      <c r="P37" s="19"/>
      <c r="Q37" s="19"/>
      <c r="R37" s="19"/>
    </row>
    <row r="38" spans="1:18" s="4" customFormat="1" ht="11.25">
      <c r="A38" s="14"/>
      <c r="B38" s="295" t="s">
        <v>67</v>
      </c>
      <c r="C38" s="296"/>
      <c r="D38" s="288"/>
      <c r="E38" s="288"/>
      <c r="F38" s="289"/>
      <c r="G38" s="292"/>
      <c r="H38" s="308">
        <v>0</v>
      </c>
      <c r="I38" s="308"/>
      <c r="J38" s="308"/>
      <c r="K38" s="287">
        <f>C38+G38</f>
        <v>0</v>
      </c>
      <c r="L38" s="287">
        <f t="shared" si="10"/>
        <v>0</v>
      </c>
      <c r="M38" s="319">
        <f t="shared" si="10"/>
        <v>0</v>
      </c>
      <c r="N38" s="294"/>
      <c r="O38" s="12"/>
      <c r="P38" s="12"/>
      <c r="Q38" s="12"/>
      <c r="R38" s="12"/>
    </row>
    <row r="39" spans="1:18" s="4" customFormat="1" ht="11.25">
      <c r="A39" s="13"/>
      <c r="B39" s="286" t="s">
        <v>69</v>
      </c>
      <c r="C39" s="287">
        <v>1376</v>
      </c>
      <c r="D39" s="288">
        <v>1376</v>
      </c>
      <c r="E39" s="288">
        <v>2948</v>
      </c>
      <c r="F39" s="289">
        <f t="shared" si="9"/>
        <v>2.1424418604651163</v>
      </c>
      <c r="G39" s="292"/>
      <c r="H39" s="308">
        <v>0</v>
      </c>
      <c r="I39" s="308"/>
      <c r="J39" s="308"/>
      <c r="K39" s="287">
        <f>C39+G39</f>
        <v>1376</v>
      </c>
      <c r="L39" s="287">
        <f t="shared" si="10"/>
        <v>1376</v>
      </c>
      <c r="M39" s="319">
        <f t="shared" si="10"/>
        <v>2948</v>
      </c>
      <c r="N39" s="294"/>
      <c r="O39" s="12"/>
      <c r="P39" s="12"/>
      <c r="Q39" s="12"/>
      <c r="R39" s="12"/>
    </row>
    <row r="40" spans="1:18" s="7" customFormat="1" ht="11.25">
      <c r="A40" s="31"/>
      <c r="B40" s="297" t="s">
        <v>70</v>
      </c>
      <c r="C40" s="298">
        <f>SUM(C35:C39)-C36-C38</f>
        <v>22932</v>
      </c>
      <c r="D40" s="298">
        <f>SUM(D35:D39)-D36-D38</f>
        <v>22148</v>
      </c>
      <c r="E40" s="298">
        <f>SUM(E35:E39)-E36-E38</f>
        <v>15520</v>
      </c>
      <c r="F40" s="300">
        <f t="shared" si="9"/>
        <v>0.7007404731804227</v>
      </c>
      <c r="G40" s="300"/>
      <c r="H40" s="310">
        <f>SUM(H35:H39)</f>
        <v>0</v>
      </c>
      <c r="I40" s="310"/>
      <c r="J40" s="310"/>
      <c r="K40" s="298">
        <f>SUM(K35:K39)-K36-K38</f>
        <v>22932</v>
      </c>
      <c r="L40" s="298">
        <f>SUM(L35:L39)-L36-L38</f>
        <v>22148</v>
      </c>
      <c r="M40" s="298">
        <f>SUM(M35:M39)-M36-M38</f>
        <v>15520</v>
      </c>
      <c r="N40" s="302">
        <f>M40/L40</f>
        <v>0.7007404731804227</v>
      </c>
      <c r="O40" s="22"/>
      <c r="P40" s="22"/>
      <c r="Q40" s="22"/>
      <c r="R40" s="22"/>
    </row>
    <row r="41" spans="1:18" s="4" customFormat="1" ht="11.25">
      <c r="A41" s="23" t="s">
        <v>71</v>
      </c>
      <c r="B41" s="385" t="s">
        <v>72</v>
      </c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12"/>
      <c r="P41" s="12"/>
      <c r="Q41" s="12"/>
      <c r="R41" s="12"/>
    </row>
    <row r="42" spans="1:18" s="7" customFormat="1" ht="11.25">
      <c r="A42" s="13"/>
      <c r="B42" s="286" t="s">
        <v>73</v>
      </c>
      <c r="C42" s="287">
        <v>57</v>
      </c>
      <c r="D42" s="288">
        <v>57</v>
      </c>
      <c r="E42" s="305">
        <v>27</v>
      </c>
      <c r="F42" s="289">
        <f t="shared" si="9"/>
        <v>0.47368421052631576</v>
      </c>
      <c r="G42" s="305"/>
      <c r="H42" s="308">
        <v>0</v>
      </c>
      <c r="I42" s="308"/>
      <c r="J42" s="308"/>
      <c r="K42" s="287">
        <f>C42+G42</f>
        <v>57</v>
      </c>
      <c r="L42" s="287">
        <f aca="true" t="shared" si="11" ref="L42:M45">D42+H42</f>
        <v>57</v>
      </c>
      <c r="M42" s="319">
        <f t="shared" si="11"/>
        <v>27</v>
      </c>
      <c r="N42" s="294"/>
      <c r="O42" s="22"/>
      <c r="P42" s="22"/>
      <c r="Q42" s="22"/>
      <c r="R42" s="22"/>
    </row>
    <row r="43" spans="1:18" s="20" customFormat="1" ht="12" customHeight="1">
      <c r="A43" s="21"/>
      <c r="B43" s="306" t="s">
        <v>67</v>
      </c>
      <c r="C43" s="307">
        <v>57</v>
      </c>
      <c r="D43" s="307">
        <v>57</v>
      </c>
      <c r="E43" s="307">
        <v>27</v>
      </c>
      <c r="F43" s="289">
        <f t="shared" si="9"/>
        <v>0.47368421052631576</v>
      </c>
      <c r="G43" s="305"/>
      <c r="H43" s="308">
        <v>0</v>
      </c>
      <c r="I43" s="308"/>
      <c r="J43" s="308"/>
      <c r="K43" s="287">
        <f>C43+G43</f>
        <v>57</v>
      </c>
      <c r="L43" s="287">
        <f t="shared" si="11"/>
        <v>57</v>
      </c>
      <c r="M43" s="319">
        <f t="shared" si="11"/>
        <v>27</v>
      </c>
      <c r="N43" s="294"/>
      <c r="O43" s="19"/>
      <c r="P43" s="19"/>
      <c r="Q43" s="19"/>
      <c r="R43" s="19"/>
    </row>
    <row r="44" spans="1:18" s="26" customFormat="1" ht="11.25">
      <c r="A44" s="13"/>
      <c r="B44" s="286" t="s">
        <v>74</v>
      </c>
      <c r="C44" s="287"/>
      <c r="D44" s="288"/>
      <c r="E44" s="288"/>
      <c r="F44" s="289"/>
      <c r="G44" s="292"/>
      <c r="H44" s="308">
        <v>0</v>
      </c>
      <c r="I44" s="308"/>
      <c r="J44" s="308"/>
      <c r="K44" s="287">
        <f>C44+G44</f>
        <v>0</v>
      </c>
      <c r="L44" s="287">
        <f t="shared" si="11"/>
        <v>0</v>
      </c>
      <c r="M44" s="319">
        <f t="shared" si="11"/>
        <v>0</v>
      </c>
      <c r="N44" s="294"/>
      <c r="O44" s="25"/>
      <c r="P44" s="25"/>
      <c r="Q44" s="25"/>
      <c r="R44" s="25"/>
    </row>
    <row r="45" spans="1:18" s="10" customFormat="1" ht="11.25">
      <c r="A45" s="21"/>
      <c r="B45" s="306" t="s">
        <v>67</v>
      </c>
      <c r="C45" s="307"/>
      <c r="D45" s="288"/>
      <c r="E45" s="305"/>
      <c r="F45" s="289"/>
      <c r="G45" s="292"/>
      <c r="H45" s="308">
        <v>0</v>
      </c>
      <c r="I45" s="308"/>
      <c r="J45" s="308"/>
      <c r="K45" s="287">
        <f>C45+G45</f>
        <v>0</v>
      </c>
      <c r="L45" s="287">
        <f t="shared" si="11"/>
        <v>0</v>
      </c>
      <c r="M45" s="319">
        <f t="shared" si="11"/>
        <v>0</v>
      </c>
      <c r="N45" s="294"/>
      <c r="O45" s="9"/>
      <c r="P45" s="9"/>
      <c r="Q45" s="9"/>
      <c r="R45" s="9"/>
    </row>
    <row r="46" spans="1:18" s="10" customFormat="1" ht="11.25">
      <c r="A46" s="31"/>
      <c r="B46" s="297" t="s">
        <v>75</v>
      </c>
      <c r="C46" s="298">
        <f>SUM(C42:C45)-C43-C45</f>
        <v>57</v>
      </c>
      <c r="D46" s="298">
        <f>SUM(D42:D45)-D43-D45</f>
        <v>57</v>
      </c>
      <c r="E46" s="298">
        <f>SUM(E42:E45)-E43-E45</f>
        <v>27</v>
      </c>
      <c r="F46" s="300">
        <f>E46/D46</f>
        <v>0.47368421052631576</v>
      </c>
      <c r="G46" s="300"/>
      <c r="H46" s="310">
        <f>SUM(H42:H45)</f>
        <v>0</v>
      </c>
      <c r="I46" s="310"/>
      <c r="J46" s="310"/>
      <c r="K46" s="298">
        <f>SUM(K42:K45)-K43-K45</f>
        <v>57</v>
      </c>
      <c r="L46" s="298">
        <f>SUM(L42:L45)-L43-L45</f>
        <v>57</v>
      </c>
      <c r="M46" s="298">
        <f>SUM(M42:M45)-M43-M45</f>
        <v>27</v>
      </c>
      <c r="N46" s="302">
        <f>M46/L46</f>
        <v>0.47368421052631576</v>
      </c>
      <c r="O46" s="9"/>
      <c r="P46" s="9"/>
      <c r="Q46" s="9"/>
      <c r="R46" s="9"/>
    </row>
    <row r="47" spans="1:18" s="26" customFormat="1" ht="11.25">
      <c r="A47" s="24" t="s">
        <v>76</v>
      </c>
      <c r="B47" s="284" t="s">
        <v>77</v>
      </c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5"/>
      <c r="P47" s="25"/>
      <c r="Q47" s="25"/>
      <c r="R47" s="25"/>
    </row>
    <row r="48" spans="1:18" s="4" customFormat="1" ht="11.25">
      <c r="A48" s="32"/>
      <c r="B48" s="311" t="s">
        <v>78</v>
      </c>
      <c r="C48" s="312"/>
      <c r="D48" s="288">
        <f>L48</f>
        <v>0</v>
      </c>
      <c r="E48" s="305"/>
      <c r="F48" s="305"/>
      <c r="G48" s="305"/>
      <c r="H48" s="308">
        <v>0</v>
      </c>
      <c r="I48" s="308"/>
      <c r="J48" s="308"/>
      <c r="K48" s="312">
        <f>C48+G48</f>
        <v>0</v>
      </c>
      <c r="L48" s="309"/>
      <c r="M48" s="293">
        <f>I48+E48</f>
        <v>0</v>
      </c>
      <c r="N48" s="294"/>
      <c r="O48" s="12"/>
      <c r="P48" s="12"/>
      <c r="Q48" s="12"/>
      <c r="R48" s="12"/>
    </row>
    <row r="49" spans="1:18" s="4" customFormat="1" ht="11.25">
      <c r="A49" s="32"/>
      <c r="B49" s="311" t="s">
        <v>79</v>
      </c>
      <c r="C49" s="312"/>
      <c r="D49" s="288">
        <f>L49</f>
        <v>0</v>
      </c>
      <c r="E49" s="288">
        <v>194</v>
      </c>
      <c r="F49" s="305"/>
      <c r="G49" s="292"/>
      <c r="H49" s="308">
        <v>0</v>
      </c>
      <c r="I49" s="308"/>
      <c r="J49" s="308"/>
      <c r="K49" s="312">
        <f>C49+G49</f>
        <v>0</v>
      </c>
      <c r="L49" s="309">
        <f>'[5]2a_mell_módosított_ei'!AB51</f>
        <v>0</v>
      </c>
      <c r="M49" s="293">
        <f>I49+E49</f>
        <v>194</v>
      </c>
      <c r="N49" s="294"/>
      <c r="O49" s="12"/>
      <c r="P49" s="12"/>
      <c r="Q49" s="12"/>
      <c r="R49" s="12"/>
    </row>
    <row r="50" spans="1:18" s="4" customFormat="1" ht="22.5">
      <c r="A50" s="33"/>
      <c r="B50" s="313" t="s">
        <v>80</v>
      </c>
      <c r="C50" s="314">
        <f>SUM(C48:C49)</f>
        <v>0</v>
      </c>
      <c r="D50" s="314">
        <f>SUM(D48:D49)</f>
        <v>0</v>
      </c>
      <c r="E50" s="314">
        <f>SUM(E48:E49)</f>
        <v>194</v>
      </c>
      <c r="F50" s="314"/>
      <c r="G50" s="299"/>
      <c r="H50" s="310">
        <f>SUM(H48:H49)</f>
        <v>0</v>
      </c>
      <c r="I50" s="310"/>
      <c r="J50" s="310"/>
      <c r="K50" s="314">
        <f>SUM(K48:K49)</f>
        <v>0</v>
      </c>
      <c r="L50" s="314">
        <f>SUM(L48:L49)</f>
        <v>0</v>
      </c>
      <c r="M50" s="314">
        <f>SUM(M48:M49)</f>
        <v>194</v>
      </c>
      <c r="N50" s="302"/>
      <c r="O50" s="12"/>
      <c r="P50" s="12"/>
      <c r="Q50" s="12"/>
      <c r="R50" s="12"/>
    </row>
    <row r="51" spans="1:18" s="20" customFormat="1" ht="11.25">
      <c r="A51" s="23" t="s">
        <v>81</v>
      </c>
      <c r="B51" s="385" t="s">
        <v>4</v>
      </c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19"/>
      <c r="P51" s="19"/>
      <c r="Q51" s="19"/>
      <c r="R51" s="19"/>
    </row>
    <row r="52" spans="1:18" s="4" customFormat="1" ht="11.25">
      <c r="A52" s="13"/>
      <c r="B52" s="286" t="s">
        <v>82</v>
      </c>
      <c r="C52" s="287"/>
      <c r="D52" s="288">
        <f>L52</f>
        <v>0</v>
      </c>
      <c r="E52" s="305"/>
      <c r="F52" s="305"/>
      <c r="G52" s="305"/>
      <c r="H52" s="308">
        <v>0</v>
      </c>
      <c r="I52" s="308"/>
      <c r="J52" s="308"/>
      <c r="K52" s="287">
        <f>C52+G52</f>
        <v>0</v>
      </c>
      <c r="L52" s="309">
        <f>'[5]2a_mell_módosított_ei'!AB54</f>
        <v>0</v>
      </c>
      <c r="M52" s="293">
        <f>I52+E52</f>
        <v>0</v>
      </c>
      <c r="N52" s="294"/>
      <c r="O52" s="12"/>
      <c r="P52" s="12"/>
      <c r="Q52" s="12"/>
      <c r="R52" s="12"/>
    </row>
    <row r="53" spans="1:18" s="4" customFormat="1" ht="11.25">
      <c r="A53" s="13"/>
      <c r="B53" s="286" t="s">
        <v>83</v>
      </c>
      <c r="C53" s="287">
        <v>0</v>
      </c>
      <c r="D53" s="288">
        <v>12000</v>
      </c>
      <c r="E53" s="288">
        <v>12000</v>
      </c>
      <c r="F53" s="324">
        <f>E53/D53</f>
        <v>1</v>
      </c>
      <c r="G53" s="305"/>
      <c r="H53" s="308">
        <v>0</v>
      </c>
      <c r="I53" s="308"/>
      <c r="J53" s="308"/>
      <c r="K53" s="287">
        <f>C53+G53</f>
        <v>0</v>
      </c>
      <c r="L53" s="309">
        <f>D53+H53</f>
        <v>12000</v>
      </c>
      <c r="M53" s="293">
        <f>I53+E53</f>
        <v>12000</v>
      </c>
      <c r="N53" s="294">
        <f>M53/L53</f>
        <v>1</v>
      </c>
      <c r="O53" s="12"/>
      <c r="P53" s="12"/>
      <c r="Q53" s="12"/>
      <c r="R53" s="12"/>
    </row>
    <row r="54" spans="1:18" s="4" customFormat="1" ht="11.25">
      <c r="A54" s="31"/>
      <c r="B54" s="297" t="s">
        <v>84</v>
      </c>
      <c r="C54" s="298">
        <f>SUM(C52:C53)</f>
        <v>0</v>
      </c>
      <c r="D54" s="298">
        <f>SUM(D52:D53)</f>
        <v>12000</v>
      </c>
      <c r="E54" s="298">
        <f>SUM(E52:E53)</f>
        <v>12000</v>
      </c>
      <c r="F54" s="378">
        <f>SUM(F52:F53)</f>
        <v>1</v>
      </c>
      <c r="G54" s="299"/>
      <c r="H54" s="310">
        <f>SUM(H52:H53)</f>
        <v>0</v>
      </c>
      <c r="I54" s="310"/>
      <c r="J54" s="310"/>
      <c r="K54" s="298">
        <f>SUM(K52:K53)</f>
        <v>0</v>
      </c>
      <c r="L54" s="298">
        <f>SUM(L52:L53)</f>
        <v>12000</v>
      </c>
      <c r="M54" s="298">
        <f>SUM(M52:M53)</f>
        <v>12000</v>
      </c>
      <c r="N54" s="302">
        <f>M54/L54</f>
        <v>1</v>
      </c>
      <c r="O54" s="12"/>
      <c r="P54" s="12"/>
      <c r="Q54" s="12"/>
      <c r="R54" s="12"/>
    </row>
    <row r="55" spans="1:18" s="20" customFormat="1" ht="11.25">
      <c r="A55" s="23" t="s">
        <v>85</v>
      </c>
      <c r="B55" s="385" t="s">
        <v>86</v>
      </c>
      <c r="C55" s="386"/>
      <c r="D55" s="386"/>
      <c r="E55" s="386"/>
      <c r="F55" s="386"/>
      <c r="G55" s="386"/>
      <c r="H55" s="386"/>
      <c r="I55" s="386"/>
      <c r="J55" s="386"/>
      <c r="K55" s="386"/>
      <c r="L55" s="386"/>
      <c r="M55" s="386"/>
      <c r="N55" s="386"/>
      <c r="O55" s="19"/>
      <c r="P55" s="19"/>
      <c r="Q55" s="19"/>
      <c r="R55" s="19"/>
    </row>
    <row r="56" spans="1:18" s="20" customFormat="1" ht="11.25">
      <c r="A56" s="13"/>
      <c r="B56" s="286" t="s">
        <v>87</v>
      </c>
      <c r="C56" s="287">
        <v>4001</v>
      </c>
      <c r="D56" s="288">
        <v>9598</v>
      </c>
      <c r="E56" s="288">
        <v>9592</v>
      </c>
      <c r="F56" s="292">
        <f>E56/D56</f>
        <v>0.9993748697645343</v>
      </c>
      <c r="G56" s="288">
        <v>2828</v>
      </c>
      <c r="H56" s="308">
        <v>2982</v>
      </c>
      <c r="I56" s="308">
        <v>2988</v>
      </c>
      <c r="J56" s="325">
        <f>I56/H56</f>
        <v>1.0020120724346075</v>
      </c>
      <c r="K56" s="287">
        <f>C56+G56</f>
        <v>6829</v>
      </c>
      <c r="L56" s="287">
        <f aca="true" t="shared" si="12" ref="L56:M58">D56+H56</f>
        <v>12580</v>
      </c>
      <c r="M56" s="319">
        <f t="shared" si="12"/>
        <v>12580</v>
      </c>
      <c r="N56" s="294">
        <f>M56/L56</f>
        <v>1</v>
      </c>
      <c r="O56" s="19"/>
      <c r="P56" s="19"/>
      <c r="Q56" s="19"/>
      <c r="R56" s="19"/>
    </row>
    <row r="57" spans="1:19" s="4" customFormat="1" ht="11.25">
      <c r="A57" s="13"/>
      <c r="B57" s="286" t="s">
        <v>88</v>
      </c>
      <c r="C57" s="287"/>
      <c r="D57" s="288"/>
      <c r="E57" s="305"/>
      <c r="F57" s="292"/>
      <c r="G57" s="305"/>
      <c r="H57" s="308">
        <v>0</v>
      </c>
      <c r="I57" s="308"/>
      <c r="J57" s="325"/>
      <c r="K57" s="287">
        <f>C57+G57</f>
        <v>0</v>
      </c>
      <c r="L57" s="287">
        <f t="shared" si="12"/>
        <v>0</v>
      </c>
      <c r="M57" s="319">
        <f t="shared" si="12"/>
        <v>0</v>
      </c>
      <c r="N57" s="294"/>
      <c r="O57" s="12"/>
      <c r="P57" s="12"/>
      <c r="Q57" s="12"/>
      <c r="R57" s="12"/>
      <c r="S57" s="12"/>
    </row>
    <row r="58" spans="1:19" s="4" customFormat="1" ht="11.25">
      <c r="A58" s="13"/>
      <c r="B58" s="286" t="s">
        <v>247</v>
      </c>
      <c r="C58" s="287"/>
      <c r="D58" s="288"/>
      <c r="E58" s="288">
        <v>-10635</v>
      </c>
      <c r="F58" s="292"/>
      <c r="G58" s="305"/>
      <c r="H58" s="308">
        <v>0</v>
      </c>
      <c r="I58" s="308"/>
      <c r="J58" s="325"/>
      <c r="K58" s="287">
        <f>C58+G58</f>
        <v>0</v>
      </c>
      <c r="L58" s="287">
        <f t="shared" si="12"/>
        <v>0</v>
      </c>
      <c r="M58" s="319">
        <f t="shared" si="12"/>
        <v>-10635</v>
      </c>
      <c r="N58" s="294"/>
      <c r="O58" s="12"/>
      <c r="P58" s="12"/>
      <c r="Q58" s="12"/>
      <c r="R58" s="12"/>
      <c r="S58" s="12"/>
    </row>
    <row r="59" spans="1:19" s="4" customFormat="1" ht="11.25">
      <c r="A59" s="31"/>
      <c r="B59" s="297" t="s">
        <v>89</v>
      </c>
      <c r="C59" s="298">
        <f>SUM(C56:C58)</f>
        <v>4001</v>
      </c>
      <c r="D59" s="298">
        <f>SUM(D56:D58)</f>
        <v>9598</v>
      </c>
      <c r="E59" s="298">
        <f>SUM(E56:E58)</f>
        <v>-1043</v>
      </c>
      <c r="F59" s="379">
        <f>E59/D59</f>
        <v>-0.10866847259845801</v>
      </c>
      <c r="G59" s="315">
        <f>SUM(G56:G58)</f>
        <v>2828</v>
      </c>
      <c r="H59" s="316">
        <f>SUM(H56:H58)</f>
        <v>2982</v>
      </c>
      <c r="I59" s="316">
        <f>SUM(I56:I58)</f>
        <v>2988</v>
      </c>
      <c r="J59" s="326">
        <f>I59/H59</f>
        <v>1.0020120724346075</v>
      </c>
      <c r="K59" s="298">
        <f>SUM(K56:K58)</f>
        <v>6829</v>
      </c>
      <c r="L59" s="298">
        <f>SUM(L56:L58)</f>
        <v>12580</v>
      </c>
      <c r="M59" s="298">
        <f>SUM(M56:M58)</f>
        <v>1945</v>
      </c>
      <c r="N59" s="302">
        <f>M59/L59</f>
        <v>0.15461049284578696</v>
      </c>
      <c r="O59" s="12"/>
      <c r="P59" s="12"/>
      <c r="Q59" s="12"/>
      <c r="R59" s="12"/>
      <c r="S59" s="12"/>
    </row>
    <row r="60" spans="1:19" s="4" customFormat="1" ht="12.75">
      <c r="A60" s="387" t="s">
        <v>90</v>
      </c>
      <c r="B60" s="388"/>
      <c r="C60" s="317">
        <f>C59+C54+C50+C46+C40+C33+C26+C15</f>
        <v>490484</v>
      </c>
      <c r="D60" s="317">
        <f>D59+D54+D50+D46+D40+D33+D26+D15</f>
        <v>529740</v>
      </c>
      <c r="E60" s="317">
        <f>E59+E54+E50+E46+E40+E33+E26+E15</f>
        <v>162711</v>
      </c>
      <c r="F60" s="318">
        <f>E60/D60</f>
        <v>0.30715256540944613</v>
      </c>
      <c r="G60" s="317">
        <f>G59+G54+G50+G46+G40+G33+G26+G15</f>
        <v>2828</v>
      </c>
      <c r="H60" s="317">
        <f>H59+H54+H50+H46+H40+H33+H26+H15</f>
        <v>2982</v>
      </c>
      <c r="I60" s="317">
        <f>I59+I54+I50+I46+I40+I33+I26+I15</f>
        <v>2988</v>
      </c>
      <c r="J60" s="318">
        <f>I60/H60</f>
        <v>1.0020120724346075</v>
      </c>
      <c r="K60" s="337">
        <f>K59+K54+K50+K46+K40+K33+K26+K15</f>
        <v>493312</v>
      </c>
      <c r="L60" s="337">
        <f>L59+L54+L50+L46+L40+L33+L26+L15</f>
        <v>532722</v>
      </c>
      <c r="M60" s="338">
        <f>I60+E60</f>
        <v>165699</v>
      </c>
      <c r="N60" s="339">
        <f>M60/L60</f>
        <v>0.3110421570725444</v>
      </c>
      <c r="O60" s="12"/>
      <c r="P60" s="12"/>
      <c r="Q60" s="12"/>
      <c r="R60" s="12"/>
      <c r="S60" s="12"/>
    </row>
    <row r="61" spans="3:19" s="4" customFormat="1" ht="12">
      <c r="C61" s="34"/>
      <c r="D61" s="35"/>
      <c r="E61" s="34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3:19" s="4" customFormat="1" ht="12">
      <c r="C62" s="34"/>
      <c r="D62" s="35"/>
      <c r="E62" s="34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3:19" s="4" customFormat="1" ht="12">
      <c r="C63" s="34"/>
      <c r="D63" s="35"/>
      <c r="E63" s="34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3:19" s="4" customFormat="1" ht="12">
      <c r="C64" s="34"/>
      <c r="D64" s="35"/>
      <c r="E64" s="34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3:19" s="4" customFormat="1" ht="12">
      <c r="C65" s="34"/>
      <c r="D65" s="35"/>
      <c r="E65" s="34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3:19" s="4" customFormat="1" ht="12">
      <c r="C66" s="34"/>
      <c r="D66" s="35"/>
      <c r="E66" s="34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3:19" s="4" customFormat="1" ht="12">
      <c r="C67" s="34"/>
      <c r="D67" s="35"/>
      <c r="E67" s="34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3:19" s="4" customFormat="1" ht="12">
      <c r="C68" s="34"/>
      <c r="D68" s="35"/>
      <c r="E68" s="34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3:19" s="4" customFormat="1" ht="12">
      <c r="C69" s="34"/>
      <c r="D69" s="35"/>
      <c r="E69" s="34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3:19" s="4" customFormat="1" ht="12">
      <c r="C70" s="34"/>
      <c r="D70" s="35"/>
      <c r="E70" s="34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3:19" s="4" customFormat="1" ht="12">
      <c r="C71" s="34"/>
      <c r="D71" s="35"/>
      <c r="E71" s="34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3:19" s="4" customFormat="1" ht="12">
      <c r="C72" s="34"/>
      <c r="D72" s="35"/>
      <c r="E72" s="34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3:19" s="4" customFormat="1" ht="12">
      <c r="C73" s="34"/>
      <c r="D73" s="35"/>
      <c r="E73" s="34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3:19" s="4" customFormat="1" ht="12">
      <c r="C74" s="34"/>
      <c r="D74" s="35"/>
      <c r="E74" s="34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3:19" s="4" customFormat="1" ht="12">
      <c r="C75" s="34"/>
      <c r="D75" s="35"/>
      <c r="E75" s="34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3:19" s="4" customFormat="1" ht="12">
      <c r="C76" s="34"/>
      <c r="D76" s="35"/>
      <c r="E76" s="34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3:19" s="4" customFormat="1" ht="12">
      <c r="C77" s="34"/>
      <c r="D77" s="35"/>
      <c r="E77" s="34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3:19" s="4" customFormat="1" ht="12">
      <c r="C78" s="34"/>
      <c r="D78" s="35"/>
      <c r="E78" s="34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3:19" s="4" customFormat="1" ht="12">
      <c r="C79" s="34"/>
      <c r="D79" s="35"/>
      <c r="E79" s="34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3:19" s="4" customFormat="1" ht="12">
      <c r="C80" s="34"/>
      <c r="D80" s="35"/>
      <c r="E80" s="34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3:19" s="4" customFormat="1" ht="12">
      <c r="C81" s="34"/>
      <c r="D81" s="35"/>
      <c r="E81" s="34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3:19" s="4" customFormat="1" ht="12">
      <c r="C82" s="34"/>
      <c r="D82" s="35"/>
      <c r="E82" s="34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3:19" s="4" customFormat="1" ht="12">
      <c r="C83" s="34"/>
      <c r="D83" s="35"/>
      <c r="E83" s="34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3:19" s="4" customFormat="1" ht="12">
      <c r="C84" s="34"/>
      <c r="D84" s="35"/>
      <c r="E84" s="34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3:19" s="4" customFormat="1" ht="12">
      <c r="C85" s="34"/>
      <c r="D85" s="35"/>
      <c r="E85" s="34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3:19" s="4" customFormat="1" ht="12">
      <c r="C86" s="34"/>
      <c r="D86" s="35"/>
      <c r="E86" s="34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3:19" s="4" customFormat="1" ht="12">
      <c r="C87" s="34"/>
      <c r="D87" s="35"/>
      <c r="E87" s="34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3:19" s="4" customFormat="1" ht="12">
      <c r="C88" s="34"/>
      <c r="D88" s="35"/>
      <c r="E88" s="34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3:19" s="4" customFormat="1" ht="12">
      <c r="C89" s="34"/>
      <c r="D89" s="35"/>
      <c r="E89" s="34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3:19" s="4" customFormat="1" ht="12">
      <c r="C90" s="34"/>
      <c r="D90" s="35"/>
      <c r="E90" s="34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3:19" s="4" customFormat="1" ht="11.25">
      <c r="C91" s="12"/>
      <c r="D91" s="36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3:19" s="4" customFormat="1" ht="11.25">
      <c r="C92" s="12"/>
      <c r="D92" s="36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3:19" s="4" customFormat="1" ht="11.25">
      <c r="C93" s="12"/>
      <c r="D93" s="36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3:19" s="4" customFormat="1" ht="11.25">
      <c r="C94" s="12"/>
      <c r="D94" s="36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3:19" s="4" customFormat="1" ht="11.25">
      <c r="C95" s="12"/>
      <c r="D95" s="36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3:19" s="4" customFormat="1" ht="11.25">
      <c r="C96" s="12"/>
      <c r="D96" s="36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3:19" s="4" customFormat="1" ht="11.25">
      <c r="C97" s="12"/>
      <c r="D97" s="36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3:19" s="4" customFormat="1" ht="11.25">
      <c r="C98" s="12"/>
      <c r="D98" s="36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3:19" s="4" customFormat="1" ht="11.25">
      <c r="C99" s="12"/>
      <c r="D99" s="36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3:19" s="4" customFormat="1" ht="11.25">
      <c r="C100" s="12"/>
      <c r="D100" s="36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3:19" s="4" customFormat="1" ht="11.25">
      <c r="C101" s="12"/>
      <c r="D101" s="36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3:19" s="4" customFormat="1" ht="11.25">
      <c r="C102" s="12"/>
      <c r="D102" s="36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3:19" s="4" customFormat="1" ht="11.25">
      <c r="C103" s="12"/>
      <c r="D103" s="36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3:19" s="4" customFormat="1" ht="11.25">
      <c r="C104" s="12"/>
      <c r="D104" s="36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3:19" s="4" customFormat="1" ht="11.25">
      <c r="C105" s="12"/>
      <c r="D105" s="36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3:19" s="4" customFormat="1" ht="11.25">
      <c r="C106" s="12"/>
      <c r="D106" s="36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3:19" s="4" customFormat="1" ht="11.25">
      <c r="C107" s="12"/>
      <c r="D107" s="36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3:19" s="4" customFormat="1" ht="11.25">
      <c r="C108" s="12"/>
      <c r="D108" s="36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3:19" s="4" customFormat="1" ht="11.25">
      <c r="C109" s="12"/>
      <c r="D109" s="36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3:19" s="4" customFormat="1" ht="11.25">
      <c r="C110" s="12"/>
      <c r="D110" s="36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3:19" s="4" customFormat="1" ht="11.25">
      <c r="C111" s="12"/>
      <c r="D111" s="36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3:19" s="4" customFormat="1" ht="11.25">
      <c r="C112" s="12"/>
      <c r="D112" s="36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3:19" s="4" customFormat="1" ht="11.25">
      <c r="C113" s="12"/>
      <c r="D113" s="36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3:19" s="4" customFormat="1" ht="11.25">
      <c r="C114" s="12"/>
      <c r="D114" s="36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3:19" s="4" customFormat="1" ht="11.25">
      <c r="C115" s="12"/>
      <c r="D115" s="36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3:19" s="4" customFormat="1" ht="11.25">
      <c r="C116" s="12"/>
      <c r="D116" s="36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3:19" s="4" customFormat="1" ht="11.25">
      <c r="C117" s="12"/>
      <c r="D117" s="36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3:19" s="4" customFormat="1" ht="11.25">
      <c r="C118" s="12"/>
      <c r="D118" s="36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3:19" s="4" customFormat="1" ht="11.25">
      <c r="C119" s="12"/>
      <c r="D119" s="36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3:19" s="4" customFormat="1" ht="11.25">
      <c r="C120" s="12"/>
      <c r="D120" s="36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3:19" s="4" customFormat="1" ht="11.25">
      <c r="C121" s="12"/>
      <c r="D121" s="36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3:19" s="4" customFormat="1" ht="11.25">
      <c r="C122" s="12"/>
      <c r="D122" s="36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3:19" s="4" customFormat="1" ht="11.25">
      <c r="C123" s="12"/>
      <c r="D123" s="36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3:19" s="4" customFormat="1" ht="11.25">
      <c r="C124" s="12"/>
      <c r="D124" s="36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3:19" s="4" customFormat="1" ht="11.25">
      <c r="C125" s="12"/>
      <c r="D125" s="36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3:19" s="4" customFormat="1" ht="11.25">
      <c r="C126" s="12"/>
      <c r="D126" s="36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3:19" s="4" customFormat="1" ht="11.25">
      <c r="C127" s="12"/>
      <c r="D127" s="36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3:19" s="4" customFormat="1" ht="11.25">
      <c r="C128" s="12"/>
      <c r="D128" s="36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3:19" s="4" customFormat="1" ht="11.25">
      <c r="C129" s="12"/>
      <c r="D129" s="36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3:19" ht="12.75">
      <c r="C130" s="37"/>
      <c r="D130" s="38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</row>
    <row r="131" spans="3:19" ht="12.75">
      <c r="C131" s="37"/>
      <c r="D131" s="38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</row>
    <row r="132" spans="3:19" ht="12.75">
      <c r="C132" s="37"/>
      <c r="D132" s="38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</row>
    <row r="133" spans="3:19" ht="12.75">
      <c r="C133" s="37"/>
      <c r="D133" s="38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</row>
    <row r="134" spans="3:19" ht="12.75">
      <c r="C134" s="37"/>
      <c r="D134" s="38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</row>
    <row r="135" spans="3:19" ht="12.75">
      <c r="C135" s="37"/>
      <c r="D135" s="38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</row>
    <row r="136" spans="3:19" ht="12.75">
      <c r="C136" s="37"/>
      <c r="D136" s="38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</row>
    <row r="137" spans="3:19" ht="12.75">
      <c r="C137" s="37"/>
      <c r="D137" s="38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</row>
    <row r="138" spans="3:19" ht="12.75">
      <c r="C138" s="37"/>
      <c r="D138" s="38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</row>
    <row r="139" spans="3:19" ht="12.75">
      <c r="C139" s="37"/>
      <c r="D139" s="38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</row>
    <row r="140" spans="3:19" ht="12.75">
      <c r="C140" s="37"/>
      <c r="D140" s="38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</row>
    <row r="141" spans="3:19" ht="12.75">
      <c r="C141" s="37"/>
      <c r="D141" s="38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</row>
    <row r="142" spans="3:19" ht="12.75">
      <c r="C142" s="37"/>
      <c r="D142" s="38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</row>
    <row r="143" spans="3:19" ht="12.75">
      <c r="C143" s="37"/>
      <c r="D143" s="38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</row>
    <row r="144" spans="3:19" ht="12.75">
      <c r="C144" s="37"/>
      <c r="D144" s="38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</row>
    <row r="145" spans="3:19" ht="12.75">
      <c r="C145" s="37"/>
      <c r="D145" s="38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</row>
    <row r="146" spans="3:19" ht="12.75">
      <c r="C146" s="37"/>
      <c r="D146" s="38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</row>
    <row r="147" spans="3:19" ht="12.75">
      <c r="C147" s="37"/>
      <c r="D147" s="38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</row>
    <row r="148" spans="3:19" ht="12.75">
      <c r="C148" s="37"/>
      <c r="D148" s="38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</row>
    <row r="149" spans="3:19" ht="12.75">
      <c r="C149" s="37"/>
      <c r="D149" s="38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</row>
    <row r="150" spans="3:19" ht="12.75">
      <c r="C150" s="37"/>
      <c r="D150" s="38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</row>
    <row r="151" spans="3:19" ht="12.75">
      <c r="C151" s="37"/>
      <c r="D151" s="38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</row>
    <row r="152" spans="3:19" ht="12.75">
      <c r="C152" s="37"/>
      <c r="D152" s="38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</row>
    <row r="153" spans="3:19" ht="12.75">
      <c r="C153" s="37"/>
      <c r="D153" s="38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</row>
    <row r="154" spans="3:19" ht="12.75">
      <c r="C154" s="37"/>
      <c r="D154" s="38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</row>
    <row r="155" spans="3:19" ht="12.75">
      <c r="C155" s="37"/>
      <c r="D155" s="38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</row>
    <row r="156" spans="3:19" ht="12.75">
      <c r="C156" s="37"/>
      <c r="D156" s="38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</row>
    <row r="157" spans="3:19" ht="12.75">
      <c r="C157" s="37"/>
      <c r="D157" s="38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</row>
    <row r="158" spans="3:19" ht="12.75">
      <c r="C158" s="37"/>
      <c r="D158" s="38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</row>
    <row r="159" spans="3:19" ht="12.75">
      <c r="C159" s="37"/>
      <c r="D159" s="38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</row>
    <row r="160" spans="3:19" ht="12.75">
      <c r="C160" s="37"/>
      <c r="D160" s="38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</row>
    <row r="161" spans="3:19" ht="12.75">
      <c r="C161" s="37"/>
      <c r="D161" s="38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</row>
    <row r="162" spans="3:19" ht="12.75">
      <c r="C162" s="37"/>
      <c r="D162" s="38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</row>
    <row r="163" spans="3:19" ht="12.75">
      <c r="C163" s="37"/>
      <c r="D163" s="38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</row>
    <row r="164" spans="3:19" ht="12.75">
      <c r="C164" s="37"/>
      <c r="D164" s="38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</row>
    <row r="165" spans="3:19" ht="12.75">
      <c r="C165" s="37"/>
      <c r="D165" s="38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</row>
    <row r="166" spans="3:19" ht="12.75">
      <c r="C166" s="37"/>
      <c r="D166" s="38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</row>
    <row r="167" spans="3:19" ht="12.75">
      <c r="C167" s="37"/>
      <c r="D167" s="38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</row>
    <row r="168" spans="3:19" ht="12.75">
      <c r="C168" s="37"/>
      <c r="D168" s="38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</row>
    <row r="169" spans="3:19" ht="12.75">
      <c r="C169" s="37"/>
      <c r="D169" s="38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</row>
    <row r="170" spans="3:19" ht="12.75">
      <c r="C170" s="37"/>
      <c r="D170" s="38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</row>
    <row r="171" spans="3:19" ht="12.75">
      <c r="C171" s="37"/>
      <c r="D171" s="38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</row>
    <row r="172" spans="3:19" ht="12.75">
      <c r="C172" s="37"/>
      <c r="D172" s="38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</row>
    <row r="173" spans="3:19" ht="12.75">
      <c r="C173" s="37"/>
      <c r="D173" s="38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</row>
    <row r="174" spans="3:19" ht="12.75">
      <c r="C174" s="37"/>
      <c r="D174" s="38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</row>
    <row r="175" spans="3:19" ht="12.75">
      <c r="C175" s="37"/>
      <c r="D175" s="38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</row>
    <row r="176" spans="3:19" ht="12.75">
      <c r="C176" s="37"/>
      <c r="D176" s="38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</row>
    <row r="177" spans="3:19" ht="12.75">
      <c r="C177" s="37"/>
      <c r="D177" s="38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</row>
    <row r="178" spans="3:19" ht="12.75">
      <c r="C178" s="37"/>
      <c r="D178" s="38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</row>
    <row r="179" spans="3:19" ht="12.75">
      <c r="C179" s="37"/>
      <c r="D179" s="38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</row>
    <row r="180" spans="3:19" ht="12.75">
      <c r="C180" s="37"/>
      <c r="D180" s="38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</row>
    <row r="181" spans="3:19" ht="12.75">
      <c r="C181" s="37"/>
      <c r="D181" s="38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</row>
    <row r="182" spans="3:19" ht="12.75">
      <c r="C182" s="37"/>
      <c r="D182" s="38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</row>
    <row r="183" spans="3:19" ht="12.75">
      <c r="C183" s="37"/>
      <c r="D183" s="38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</row>
    <row r="184" spans="3:19" ht="12.75">
      <c r="C184" s="37"/>
      <c r="D184" s="38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</row>
  </sheetData>
  <sheetProtection password="DFAB" sheet="1" objects="1" scenarios="1" selectLockedCells="1" selectUnlockedCells="1"/>
  <mergeCells count="24">
    <mergeCell ref="B51:N51"/>
    <mergeCell ref="B55:N55"/>
    <mergeCell ref="A60:B60"/>
    <mergeCell ref="B7:N7"/>
    <mergeCell ref="B16:N16"/>
    <mergeCell ref="B17:N17"/>
    <mergeCell ref="B27:N27"/>
    <mergeCell ref="B34:N34"/>
    <mergeCell ref="B41:N41"/>
    <mergeCell ref="M4:M5"/>
    <mergeCell ref="N4:N5"/>
    <mergeCell ref="A6:N6"/>
    <mergeCell ref="D4:D5"/>
    <mergeCell ref="E4:E5"/>
    <mergeCell ref="F4:F5"/>
    <mergeCell ref="G4:G5"/>
    <mergeCell ref="H4:H5"/>
    <mergeCell ref="I4:I5"/>
    <mergeCell ref="A2:L2"/>
    <mergeCell ref="A4:B5"/>
    <mergeCell ref="C4:C5"/>
    <mergeCell ref="J4:J5"/>
    <mergeCell ref="K4:K5"/>
    <mergeCell ref="L4:L5"/>
  </mergeCells>
  <printOptions horizontalCentered="1" verticalCentered="1"/>
  <pageMargins left="0.3937007874015748" right="0.3937007874015748" top="0" bottom="0.15748031496062992" header="0.5118110236220472" footer="0.15748031496062992"/>
  <pageSetup horizontalDpi="300" verticalDpi="300" orientation="landscape" paperSize="9" scale="70" r:id="rId1"/>
  <headerFooter alignWithMargins="0">
    <oddFooter>&amp;L&amp;D&amp;C&amp;P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U163"/>
  <sheetViews>
    <sheetView view="pageBreakPreview" zoomScaleSheetLayoutView="100" workbookViewId="0" topLeftCell="A1">
      <selection activeCell="N28" sqref="N28"/>
    </sheetView>
  </sheetViews>
  <sheetFormatPr defaultColWidth="9.140625" defaultRowHeight="12.75"/>
  <cols>
    <col min="1" max="1" width="4.140625" style="1" customWidth="1"/>
    <col min="2" max="2" width="49.421875" style="1" customWidth="1"/>
    <col min="3" max="3" width="14.57421875" style="1" customWidth="1"/>
    <col min="4" max="4" width="13.140625" style="2" customWidth="1"/>
    <col min="5" max="5" width="13.140625" style="1" customWidth="1"/>
    <col min="6" max="6" width="11.421875" style="1" customWidth="1"/>
    <col min="7" max="7" width="13.8515625" style="1" customWidth="1"/>
    <col min="8" max="8" width="11.28125" style="1" customWidth="1"/>
    <col min="9" max="9" width="12.140625" style="1" customWidth="1"/>
    <col min="10" max="10" width="13.140625" style="1" customWidth="1"/>
    <col min="11" max="11" width="12.140625" style="1" customWidth="1"/>
    <col min="12" max="12" width="10.7109375" style="1" customWidth="1"/>
    <col min="13" max="13" width="11.8515625" style="1" customWidth="1"/>
    <col min="14" max="14" width="12.28125" style="1" customWidth="1"/>
    <col min="15" max="16384" width="9.140625" style="1" customWidth="1"/>
  </cols>
  <sheetData>
    <row r="1" spans="1:14" s="16" customFormat="1" ht="42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 t="s">
        <v>132</v>
      </c>
    </row>
    <row r="2" spans="1:14" s="4" customFormat="1" ht="33" customHeight="1">
      <c r="A2" s="380" t="s">
        <v>220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</row>
    <row r="3" spans="1:14" s="4" customFormat="1" ht="33" customHeight="1">
      <c r="A3" s="3"/>
      <c r="H3" s="3"/>
      <c r="I3" s="3"/>
      <c r="J3" s="3"/>
      <c r="K3" s="3"/>
      <c r="L3" s="3"/>
      <c r="M3" s="3"/>
      <c r="N3" s="5" t="s">
        <v>5</v>
      </c>
    </row>
    <row r="4" spans="1:14" s="7" customFormat="1" ht="10.5" customHeight="1">
      <c r="A4" s="381" t="s">
        <v>7</v>
      </c>
      <c r="B4" s="381"/>
      <c r="C4" s="382" t="s">
        <v>231</v>
      </c>
      <c r="D4" s="382" t="s">
        <v>221</v>
      </c>
      <c r="E4" s="382" t="s">
        <v>222</v>
      </c>
      <c r="F4" s="382" t="s">
        <v>223</v>
      </c>
      <c r="G4" s="382" t="s">
        <v>232</v>
      </c>
      <c r="H4" s="382" t="s">
        <v>224</v>
      </c>
      <c r="I4" s="382" t="s">
        <v>225</v>
      </c>
      <c r="J4" s="382" t="s">
        <v>226</v>
      </c>
      <c r="K4" s="382" t="s">
        <v>233</v>
      </c>
      <c r="L4" s="382" t="s">
        <v>227</v>
      </c>
      <c r="M4" s="382" t="s">
        <v>228</v>
      </c>
      <c r="N4" s="382" t="s">
        <v>229</v>
      </c>
    </row>
    <row r="5" spans="1:14" s="8" customFormat="1" ht="81" customHeight="1">
      <c r="A5" s="381"/>
      <c r="B5" s="381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</row>
    <row r="6" spans="1:20" s="4" customFormat="1" ht="12.75">
      <c r="A6" s="394" t="s">
        <v>94</v>
      </c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12"/>
      <c r="P6" s="12"/>
      <c r="Q6" s="12"/>
      <c r="R6" s="12"/>
      <c r="S6" s="12"/>
      <c r="T6" s="12"/>
    </row>
    <row r="7" spans="1:20" s="4" customFormat="1" ht="12" customHeight="1">
      <c r="A7" s="11" t="s">
        <v>95</v>
      </c>
      <c r="B7" s="392" t="s">
        <v>96</v>
      </c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5"/>
      <c r="N7" s="395"/>
      <c r="O7" s="12"/>
      <c r="P7" s="12"/>
      <c r="Q7" s="12"/>
      <c r="R7" s="12"/>
      <c r="S7" s="12"/>
      <c r="T7" s="12"/>
    </row>
    <row r="8" spans="1:20" s="4" customFormat="1" ht="12">
      <c r="A8" s="391"/>
      <c r="B8" s="13" t="s">
        <v>97</v>
      </c>
      <c r="C8" s="13">
        <v>61076</v>
      </c>
      <c r="D8" s="39">
        <v>61700</v>
      </c>
      <c r="E8" s="39">
        <v>26273</v>
      </c>
      <c r="F8" s="246">
        <f>E8/D8</f>
        <v>0.42581847649918964</v>
      </c>
      <c r="G8" s="39">
        <v>37650</v>
      </c>
      <c r="H8" s="40">
        <v>37650</v>
      </c>
      <c r="I8" s="40">
        <v>17441</v>
      </c>
      <c r="J8" s="246">
        <f>I8/H8</f>
        <v>0.4632403718459495</v>
      </c>
      <c r="K8" s="40">
        <f>C8+G8</f>
        <v>98726</v>
      </c>
      <c r="L8" s="40">
        <f>D8+H8</f>
        <v>99350</v>
      </c>
      <c r="M8" s="40">
        <f>E8+I8</f>
        <v>43714</v>
      </c>
      <c r="N8" s="247">
        <f>M8/L8</f>
        <v>0.44</v>
      </c>
      <c r="O8" s="12"/>
      <c r="P8" s="12"/>
      <c r="Q8" s="12"/>
      <c r="R8" s="12"/>
      <c r="S8" s="12"/>
      <c r="T8" s="12"/>
    </row>
    <row r="9" spans="1:20" s="4" customFormat="1" ht="12">
      <c r="A9" s="391"/>
      <c r="B9" s="13" t="s">
        <v>98</v>
      </c>
      <c r="C9" s="13">
        <v>19953</v>
      </c>
      <c r="D9" s="39">
        <v>20135</v>
      </c>
      <c r="E9" s="39">
        <v>7878</v>
      </c>
      <c r="F9" s="246">
        <f aca="true" t="shared" si="0" ref="F9:F26">E9/D9</f>
        <v>0.3912590017382667</v>
      </c>
      <c r="G9" s="39">
        <v>11327</v>
      </c>
      <c r="H9" s="40">
        <v>11327</v>
      </c>
      <c r="I9" s="40">
        <v>5504</v>
      </c>
      <c r="J9" s="246">
        <f>I9/H9</f>
        <v>0.48591860157146644</v>
      </c>
      <c r="K9" s="40">
        <f aca="true" t="shared" si="1" ref="K9:K15">C9+G9</f>
        <v>31280</v>
      </c>
      <c r="L9" s="40">
        <f aca="true" t="shared" si="2" ref="L9:L15">D9+H9</f>
        <v>31462</v>
      </c>
      <c r="M9" s="40">
        <f aca="true" t="shared" si="3" ref="M9:M15">E9+I9</f>
        <v>13382</v>
      </c>
      <c r="N9" s="247">
        <f aca="true" t="shared" si="4" ref="N9:N22">M9/L9</f>
        <v>0.42533850359163433</v>
      </c>
      <c r="O9" s="12"/>
      <c r="P9" s="12"/>
      <c r="Q9" s="12"/>
      <c r="R9" s="12"/>
      <c r="S9" s="12"/>
      <c r="T9" s="12"/>
    </row>
    <row r="10" spans="1:20" s="4" customFormat="1" ht="12">
      <c r="A10" s="391"/>
      <c r="B10" s="13" t="s">
        <v>99</v>
      </c>
      <c r="C10" s="13">
        <v>52429</v>
      </c>
      <c r="D10" s="39">
        <v>57548</v>
      </c>
      <c r="E10" s="39">
        <v>32247</v>
      </c>
      <c r="F10" s="246">
        <f t="shared" si="0"/>
        <v>0.5603496211857927</v>
      </c>
      <c r="G10" s="39">
        <v>7421</v>
      </c>
      <c r="H10" s="40">
        <v>5993</v>
      </c>
      <c r="I10" s="40">
        <v>2104</v>
      </c>
      <c r="J10" s="246">
        <f>I10/H10</f>
        <v>0.3510762556315702</v>
      </c>
      <c r="K10" s="40">
        <f t="shared" si="1"/>
        <v>59850</v>
      </c>
      <c r="L10" s="40">
        <f t="shared" si="2"/>
        <v>63541</v>
      </c>
      <c r="M10" s="40">
        <f t="shared" si="3"/>
        <v>34351</v>
      </c>
      <c r="N10" s="247">
        <f t="shared" si="4"/>
        <v>0.540611573629625</v>
      </c>
      <c r="O10" s="12"/>
      <c r="P10" s="12"/>
      <c r="Q10" s="12"/>
      <c r="R10" s="12"/>
      <c r="S10" s="12"/>
      <c r="T10" s="12"/>
    </row>
    <row r="11" spans="1:20" s="7" customFormat="1" ht="12" customHeight="1">
      <c r="A11" s="391"/>
      <c r="B11" s="21" t="s">
        <v>100</v>
      </c>
      <c r="C11" s="21">
        <v>5826</v>
      </c>
      <c r="D11" s="282">
        <v>6826</v>
      </c>
      <c r="E11" s="282">
        <v>3815</v>
      </c>
      <c r="F11" s="246"/>
      <c r="G11" s="40"/>
      <c r="H11" s="40"/>
      <c r="I11" s="40"/>
      <c r="J11" s="246"/>
      <c r="K11" s="282">
        <f t="shared" si="1"/>
        <v>5826</v>
      </c>
      <c r="L11" s="282">
        <f t="shared" si="2"/>
        <v>6826</v>
      </c>
      <c r="M11" s="282">
        <f t="shared" si="3"/>
        <v>3815</v>
      </c>
      <c r="N11" s="247"/>
      <c r="O11" s="22"/>
      <c r="P11" s="22"/>
      <c r="Q11" s="22"/>
      <c r="R11" s="22"/>
      <c r="S11" s="22"/>
      <c r="T11" s="22"/>
    </row>
    <row r="12" spans="1:20" s="4" customFormat="1" ht="12">
      <c r="A12" s="391"/>
      <c r="B12" s="13" t="s">
        <v>101</v>
      </c>
      <c r="C12" s="13">
        <v>17688</v>
      </c>
      <c r="D12" s="39"/>
      <c r="E12" s="39"/>
      <c r="F12" s="246"/>
      <c r="G12" s="39"/>
      <c r="H12" s="40"/>
      <c r="I12" s="40"/>
      <c r="J12" s="246"/>
      <c r="K12" s="40">
        <f t="shared" si="1"/>
        <v>17688</v>
      </c>
      <c r="L12" s="40">
        <f t="shared" si="2"/>
        <v>0</v>
      </c>
      <c r="M12" s="40">
        <f t="shared" si="3"/>
        <v>0</v>
      </c>
      <c r="N12" s="247"/>
      <c r="O12" s="12"/>
      <c r="P12" s="12"/>
      <c r="Q12" s="12"/>
      <c r="R12" s="12"/>
      <c r="S12" s="12"/>
      <c r="T12" s="12"/>
    </row>
    <row r="13" spans="1:20" s="4" customFormat="1" ht="12">
      <c r="A13" s="391"/>
      <c r="B13" s="13" t="s">
        <v>102</v>
      </c>
      <c r="C13" s="13">
        <v>3450</v>
      </c>
      <c r="D13" s="39">
        <v>22092</v>
      </c>
      <c r="E13" s="39">
        <v>9644</v>
      </c>
      <c r="F13" s="246">
        <f t="shared" si="0"/>
        <v>0.436538113344197</v>
      </c>
      <c r="G13" s="39"/>
      <c r="H13" s="40"/>
      <c r="I13" s="40"/>
      <c r="J13" s="246"/>
      <c r="K13" s="40">
        <f t="shared" si="1"/>
        <v>3450</v>
      </c>
      <c r="L13" s="40">
        <f t="shared" si="2"/>
        <v>22092</v>
      </c>
      <c r="M13" s="40">
        <f t="shared" si="3"/>
        <v>9644</v>
      </c>
      <c r="N13" s="247">
        <f t="shared" si="4"/>
        <v>0.436538113344197</v>
      </c>
      <c r="O13" s="12"/>
      <c r="P13" s="12"/>
      <c r="Q13" s="12"/>
      <c r="R13" s="12"/>
      <c r="S13" s="12"/>
      <c r="T13" s="12"/>
    </row>
    <row r="14" spans="1:20" s="4" customFormat="1" ht="12">
      <c r="A14" s="391"/>
      <c r="B14" s="13" t="s">
        <v>103</v>
      </c>
      <c r="C14" s="13">
        <v>13654</v>
      </c>
      <c r="D14" s="39">
        <v>14257</v>
      </c>
      <c r="E14" s="39">
        <v>1881</v>
      </c>
      <c r="F14" s="246">
        <f t="shared" si="0"/>
        <v>0.13193518973136004</v>
      </c>
      <c r="G14" s="39"/>
      <c r="H14" s="40"/>
      <c r="I14" s="40"/>
      <c r="J14" s="246"/>
      <c r="K14" s="40">
        <f t="shared" si="1"/>
        <v>13654</v>
      </c>
      <c r="L14" s="40">
        <f t="shared" si="2"/>
        <v>14257</v>
      </c>
      <c r="M14" s="40">
        <f t="shared" si="3"/>
        <v>1881</v>
      </c>
      <c r="N14" s="247">
        <f t="shared" si="4"/>
        <v>0.13193518973136004</v>
      </c>
      <c r="O14" s="12"/>
      <c r="P14" s="12"/>
      <c r="Q14" s="12"/>
      <c r="R14" s="12"/>
      <c r="S14" s="12"/>
      <c r="T14" s="12"/>
    </row>
    <row r="15" spans="1:20" s="4" customFormat="1" ht="12">
      <c r="A15" s="391"/>
      <c r="B15" s="13" t="s">
        <v>104</v>
      </c>
      <c r="C15" s="13"/>
      <c r="D15" s="39"/>
      <c r="E15" s="39"/>
      <c r="F15" s="246"/>
      <c r="G15" s="39"/>
      <c r="H15" s="40"/>
      <c r="I15" s="40"/>
      <c r="J15" s="246"/>
      <c r="K15" s="40">
        <f t="shared" si="1"/>
        <v>0</v>
      </c>
      <c r="L15" s="40">
        <f t="shared" si="2"/>
        <v>0</v>
      </c>
      <c r="M15" s="40">
        <f t="shared" si="3"/>
        <v>0</v>
      </c>
      <c r="N15" s="247"/>
      <c r="O15" s="12"/>
      <c r="P15" s="12"/>
      <c r="Q15" s="12"/>
      <c r="R15" s="12"/>
      <c r="S15" s="12"/>
      <c r="T15" s="12"/>
    </row>
    <row r="16" spans="1:20" s="20" customFormat="1" ht="12">
      <c r="A16" s="391"/>
      <c r="B16" s="18" t="s">
        <v>105</v>
      </c>
      <c r="C16" s="248">
        <f>SUM(C8:C15)-C11</f>
        <v>168250</v>
      </c>
      <c r="D16" s="281">
        <f>SUM(D8:D15)-D11</f>
        <v>175732</v>
      </c>
      <c r="E16" s="281">
        <f>SUM(E8:E15)-E11</f>
        <v>77923</v>
      </c>
      <c r="F16" s="249">
        <f t="shared" si="0"/>
        <v>0.4434195251860788</v>
      </c>
      <c r="G16" s="167">
        <f>SUM(G8:G15)</f>
        <v>56398</v>
      </c>
      <c r="H16" s="167">
        <f>SUM(H8:H15)</f>
        <v>54970</v>
      </c>
      <c r="I16" s="167">
        <f>SUM(I8:I15)</f>
        <v>25049</v>
      </c>
      <c r="J16" s="249">
        <f>I16/H16</f>
        <v>0.4556849190467528</v>
      </c>
      <c r="K16" s="250">
        <f>SUM(K8:K15)-K11</f>
        <v>224648</v>
      </c>
      <c r="L16" s="251">
        <f>SUM(L8:L15)-L11</f>
        <v>230702</v>
      </c>
      <c r="M16" s="251">
        <f>SUM(M8:M15)-M11</f>
        <v>102972</v>
      </c>
      <c r="N16" s="252">
        <f t="shared" si="4"/>
        <v>0.4463420343126631</v>
      </c>
      <c r="O16" s="19"/>
      <c r="P16" s="19"/>
      <c r="Q16" s="19"/>
      <c r="R16" s="19"/>
      <c r="S16" s="19"/>
      <c r="T16" s="19"/>
    </row>
    <row r="17" spans="1:20" s="4" customFormat="1" ht="12" customHeight="1">
      <c r="A17" s="11" t="s">
        <v>45</v>
      </c>
      <c r="B17" s="392" t="s">
        <v>106</v>
      </c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3"/>
      <c r="N17" s="393"/>
      <c r="O17" s="12"/>
      <c r="P17" s="12"/>
      <c r="Q17" s="12"/>
      <c r="R17" s="12"/>
      <c r="S17" s="12"/>
      <c r="T17" s="12"/>
    </row>
    <row r="18" spans="1:20" s="4" customFormat="1" ht="12">
      <c r="A18" s="391"/>
      <c r="B18" s="13" t="s">
        <v>107</v>
      </c>
      <c r="C18" s="13">
        <v>7882</v>
      </c>
      <c r="D18" s="39">
        <v>28919</v>
      </c>
      <c r="E18" s="39">
        <v>21007</v>
      </c>
      <c r="F18" s="246">
        <f t="shared" si="0"/>
        <v>0.7264082437152045</v>
      </c>
      <c r="G18" s="39">
        <v>600</v>
      </c>
      <c r="H18" s="40">
        <v>2306</v>
      </c>
      <c r="I18" s="40">
        <v>1626</v>
      </c>
      <c r="J18" s="40"/>
      <c r="K18" s="40">
        <f aca="true" t="shared" si="5" ref="K18:M21">C18+G18</f>
        <v>8482</v>
      </c>
      <c r="L18" s="40">
        <f t="shared" si="5"/>
        <v>31225</v>
      </c>
      <c r="M18" s="40">
        <f t="shared" si="5"/>
        <v>22633</v>
      </c>
      <c r="N18" s="247">
        <f t="shared" si="4"/>
        <v>0.724835868694956</v>
      </c>
      <c r="O18" s="12"/>
      <c r="P18" s="12"/>
      <c r="Q18" s="12"/>
      <c r="R18" s="12"/>
      <c r="S18" s="12"/>
      <c r="T18" s="12"/>
    </row>
    <row r="19" spans="1:20" s="4" customFormat="1" ht="12">
      <c r="A19" s="391"/>
      <c r="B19" s="13" t="s">
        <v>108</v>
      </c>
      <c r="C19" s="13">
        <v>10626</v>
      </c>
      <c r="D19" s="39">
        <v>17141</v>
      </c>
      <c r="E19" s="39">
        <v>12566</v>
      </c>
      <c r="F19" s="246">
        <f t="shared" si="0"/>
        <v>0.7330960854092526</v>
      </c>
      <c r="G19" s="39">
        <v>0</v>
      </c>
      <c r="H19" s="40">
        <v>1680</v>
      </c>
      <c r="I19" s="40">
        <v>1340</v>
      </c>
      <c r="J19" s="246">
        <f>I19/H19</f>
        <v>0.7976190476190477</v>
      </c>
      <c r="K19" s="40">
        <f t="shared" si="5"/>
        <v>10626</v>
      </c>
      <c r="L19" s="40">
        <f t="shared" si="5"/>
        <v>18821</v>
      </c>
      <c r="M19" s="40">
        <f t="shared" si="5"/>
        <v>13906</v>
      </c>
      <c r="N19" s="247">
        <f t="shared" si="4"/>
        <v>0.7388555337123426</v>
      </c>
      <c r="O19" s="12"/>
      <c r="P19" s="12"/>
      <c r="Q19" s="12"/>
      <c r="R19" s="12"/>
      <c r="S19" s="12"/>
      <c r="T19" s="12"/>
    </row>
    <row r="20" spans="1:20" s="4" customFormat="1" ht="12">
      <c r="A20" s="391"/>
      <c r="B20" s="13" t="s">
        <v>109</v>
      </c>
      <c r="C20" s="13"/>
      <c r="D20" s="39"/>
      <c r="E20" s="39"/>
      <c r="F20" s="246"/>
      <c r="G20" s="39"/>
      <c r="H20" s="40">
        <f>'[5]2a_mell_módosított_ei'!AA79+'[5]2a_mell_módosított_ei'!E79</f>
        <v>0</v>
      </c>
      <c r="I20" s="40"/>
      <c r="J20" s="40"/>
      <c r="K20" s="40">
        <f t="shared" si="5"/>
        <v>0</v>
      </c>
      <c r="L20" s="40">
        <f t="shared" si="5"/>
        <v>0</v>
      </c>
      <c r="M20" s="40">
        <f t="shared" si="5"/>
        <v>0</v>
      </c>
      <c r="N20" s="247"/>
      <c r="O20" s="12"/>
      <c r="P20" s="12"/>
      <c r="Q20" s="12"/>
      <c r="R20" s="12"/>
      <c r="S20" s="12"/>
      <c r="T20" s="12"/>
    </row>
    <row r="21" spans="1:20" s="4" customFormat="1" ht="12">
      <c r="A21" s="391"/>
      <c r="B21" s="13" t="s">
        <v>110</v>
      </c>
      <c r="C21" s="13">
        <v>23343</v>
      </c>
      <c r="D21" s="39">
        <v>25665</v>
      </c>
      <c r="E21" s="39">
        <v>9574</v>
      </c>
      <c r="F21" s="246">
        <f t="shared" si="0"/>
        <v>0.3730372102084551</v>
      </c>
      <c r="G21" s="39"/>
      <c r="H21" s="40">
        <f>'[5]2a_mell_módosított_ei'!AA80+'[5]2a_mell_módosított_ei'!E80</f>
        <v>0</v>
      </c>
      <c r="I21" s="40"/>
      <c r="J21" s="40"/>
      <c r="K21" s="40">
        <f t="shared" si="5"/>
        <v>23343</v>
      </c>
      <c r="L21" s="40">
        <f t="shared" si="5"/>
        <v>25665</v>
      </c>
      <c r="M21" s="40">
        <f t="shared" si="5"/>
        <v>9574</v>
      </c>
      <c r="N21" s="247">
        <f t="shared" si="4"/>
        <v>0.3730372102084551</v>
      </c>
      <c r="O21" s="12"/>
      <c r="P21" s="12"/>
      <c r="Q21" s="12"/>
      <c r="R21" s="12"/>
      <c r="S21" s="12"/>
      <c r="T21" s="12"/>
    </row>
    <row r="22" spans="1:20" s="20" customFormat="1" ht="12">
      <c r="A22" s="391"/>
      <c r="B22" s="27" t="s">
        <v>111</v>
      </c>
      <c r="C22" s="167">
        <f>SUM(C18:C21)</f>
        <v>41851</v>
      </c>
      <c r="D22" s="167">
        <f>SUM(D18:D21)</f>
        <v>71725</v>
      </c>
      <c r="E22" s="167">
        <f>SUM(E18:E21)</f>
        <v>43147</v>
      </c>
      <c r="F22" s="249">
        <f t="shared" si="0"/>
        <v>0.6015615196932729</v>
      </c>
      <c r="G22" s="167">
        <f>SUM(G18:G21)</f>
        <v>600</v>
      </c>
      <c r="H22" s="167">
        <f>SUM(H18:H21)</f>
        <v>3986</v>
      </c>
      <c r="I22" s="167">
        <f>SUM(I18:I21)</f>
        <v>2966</v>
      </c>
      <c r="J22" s="249">
        <f>I22/H22</f>
        <v>0.7441043652784747</v>
      </c>
      <c r="K22" s="250">
        <f>SUM(K18:K21)</f>
        <v>42451</v>
      </c>
      <c r="L22" s="250">
        <f>SUM(L18:L21)</f>
        <v>75711</v>
      </c>
      <c r="M22" s="250">
        <f>SUM(M18:M21)</f>
        <v>46113</v>
      </c>
      <c r="N22" s="252">
        <f t="shared" si="4"/>
        <v>0.6090660538098823</v>
      </c>
      <c r="O22" s="19"/>
      <c r="P22" s="19"/>
      <c r="Q22" s="19"/>
      <c r="R22" s="19"/>
      <c r="S22" s="19"/>
      <c r="T22" s="19"/>
    </row>
    <row r="23" spans="1:20" s="20" customFormat="1" ht="12" customHeight="1">
      <c r="A23" s="23" t="s">
        <v>57</v>
      </c>
      <c r="B23" s="392" t="s">
        <v>112</v>
      </c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3"/>
      <c r="N23" s="393"/>
      <c r="O23" s="19"/>
      <c r="P23" s="19"/>
      <c r="Q23" s="19"/>
      <c r="R23" s="19"/>
      <c r="S23" s="19"/>
      <c r="T23" s="19"/>
    </row>
    <row r="24" spans="1:20" s="4" customFormat="1" ht="12">
      <c r="A24" s="391"/>
      <c r="B24" s="13" t="s">
        <v>113</v>
      </c>
      <c r="C24" s="13">
        <v>1970</v>
      </c>
      <c r="D24" s="39">
        <v>2097</v>
      </c>
      <c r="E24" s="39">
        <v>759</v>
      </c>
      <c r="F24" s="246">
        <f t="shared" si="0"/>
        <v>0.36194563662374823</v>
      </c>
      <c r="G24" s="39"/>
      <c r="H24" s="40">
        <f>'[5]2a_mell_módosított_ei'!AA83+'[5]2a_mell_módosított_ei'!E83</f>
        <v>0</v>
      </c>
      <c r="I24" s="40"/>
      <c r="J24" s="40"/>
      <c r="K24" s="40">
        <f aca="true" t="shared" si="6" ref="K24:M25">C24+G24</f>
        <v>1970</v>
      </c>
      <c r="L24" s="40">
        <f t="shared" si="6"/>
        <v>2097</v>
      </c>
      <c r="M24" s="40">
        <f t="shared" si="6"/>
        <v>759</v>
      </c>
      <c r="N24" s="247">
        <f>M24/L24</f>
        <v>0.36194563662374823</v>
      </c>
      <c r="O24" s="12"/>
      <c r="P24" s="12"/>
      <c r="Q24" s="12"/>
      <c r="R24" s="12"/>
      <c r="S24" s="12"/>
      <c r="T24" s="12"/>
    </row>
    <row r="25" spans="1:20" s="4" customFormat="1" ht="12">
      <c r="A25" s="391"/>
      <c r="B25" s="13" t="s">
        <v>114</v>
      </c>
      <c r="C25" s="13">
        <v>766</v>
      </c>
      <c r="D25" s="39"/>
      <c r="E25" s="39"/>
      <c r="F25" s="246"/>
      <c r="G25" s="39"/>
      <c r="H25" s="40">
        <f>'[5]2a_mell_módosított_ei'!AA84+'[5]2a_mell_módosított_ei'!E84</f>
        <v>0</v>
      </c>
      <c r="I25" s="40"/>
      <c r="J25" s="40"/>
      <c r="K25" s="40">
        <f t="shared" si="6"/>
        <v>766</v>
      </c>
      <c r="L25" s="40">
        <f t="shared" si="6"/>
        <v>0</v>
      </c>
      <c r="M25" s="40">
        <f t="shared" si="6"/>
        <v>0</v>
      </c>
      <c r="N25" s="247"/>
      <c r="O25" s="12"/>
      <c r="P25" s="12"/>
      <c r="Q25" s="12"/>
      <c r="R25" s="12"/>
      <c r="S25" s="12"/>
      <c r="T25" s="12"/>
    </row>
    <row r="26" spans="1:20" s="20" customFormat="1" ht="12">
      <c r="A26" s="391"/>
      <c r="B26" s="27" t="s">
        <v>115</v>
      </c>
      <c r="C26" s="167">
        <f>SUM(C24:C25)</f>
        <v>2736</v>
      </c>
      <c r="D26" s="167">
        <f>SUM(D24:D25)</f>
        <v>2097</v>
      </c>
      <c r="E26" s="167">
        <f>SUM(E24:E25)</f>
        <v>759</v>
      </c>
      <c r="F26" s="249">
        <f t="shared" si="0"/>
        <v>0.36194563662374823</v>
      </c>
      <c r="G26" s="167">
        <f>SUM(G24:G25)</f>
        <v>0</v>
      </c>
      <c r="H26" s="167">
        <f>SUM(H24:H25)</f>
        <v>0</v>
      </c>
      <c r="I26" s="167">
        <f>SUM(I24:I25)</f>
        <v>0</v>
      </c>
      <c r="J26" s="249"/>
      <c r="K26" s="253">
        <f>SUM(K24:K25)</f>
        <v>2736</v>
      </c>
      <c r="L26" s="253">
        <f>SUM(L24:L25)</f>
        <v>2097</v>
      </c>
      <c r="M26" s="253">
        <f>SUM(M24:M25)</f>
        <v>759</v>
      </c>
      <c r="N26" s="252">
        <f>M26/L26</f>
        <v>0.36194563662374823</v>
      </c>
      <c r="O26" s="19"/>
      <c r="P26" s="19"/>
      <c r="Q26" s="19"/>
      <c r="R26" s="19"/>
      <c r="S26" s="19"/>
      <c r="T26" s="19"/>
    </row>
    <row r="27" spans="1:20" s="4" customFormat="1" ht="12" customHeight="1">
      <c r="A27" s="11" t="s">
        <v>76</v>
      </c>
      <c r="B27" s="392" t="s">
        <v>4</v>
      </c>
      <c r="C27" s="392"/>
      <c r="D27" s="392"/>
      <c r="E27" s="392"/>
      <c r="F27" s="392"/>
      <c r="G27" s="392"/>
      <c r="H27" s="392"/>
      <c r="I27" s="392"/>
      <c r="J27" s="392"/>
      <c r="K27" s="392"/>
      <c r="L27" s="392"/>
      <c r="M27" s="393"/>
      <c r="N27" s="393"/>
      <c r="O27" s="12"/>
      <c r="P27" s="12"/>
      <c r="Q27" s="12"/>
      <c r="R27" s="12"/>
      <c r="S27" s="12"/>
      <c r="T27" s="12"/>
    </row>
    <row r="28" spans="1:20" s="4" customFormat="1" ht="12">
      <c r="A28" s="391"/>
      <c r="B28" s="13" t="s">
        <v>125</v>
      </c>
      <c r="C28" s="13"/>
      <c r="D28" s="39"/>
      <c r="E28" s="39"/>
      <c r="F28" s="246"/>
      <c r="G28" s="39"/>
      <c r="H28" s="40">
        <f>'[5]2a_mell_módosított_ei'!AA87+'[5]2a_mell_módosított_ei'!E87</f>
        <v>0</v>
      </c>
      <c r="I28" s="40"/>
      <c r="J28" s="40"/>
      <c r="K28" s="40">
        <f aca="true" t="shared" si="7" ref="K28:M29">C28+G28</f>
        <v>0</v>
      </c>
      <c r="L28" s="40">
        <f t="shared" si="7"/>
        <v>0</v>
      </c>
      <c r="M28" s="40">
        <f t="shared" si="7"/>
        <v>0</v>
      </c>
      <c r="N28" s="247"/>
      <c r="O28" s="12"/>
      <c r="P28" s="12"/>
      <c r="Q28" s="12"/>
      <c r="R28" s="12"/>
      <c r="S28" s="12"/>
      <c r="T28" s="12"/>
    </row>
    <row r="29" spans="1:20" s="4" customFormat="1" ht="12">
      <c r="A29" s="391"/>
      <c r="B29" s="13" t="s">
        <v>126</v>
      </c>
      <c r="C29" s="13">
        <v>189797</v>
      </c>
      <c r="D29" s="39">
        <v>194297</v>
      </c>
      <c r="E29" s="39">
        <v>7500</v>
      </c>
      <c r="F29" s="246"/>
      <c r="G29" s="39"/>
      <c r="H29" s="40">
        <f>'[5]2a_mell_módosított_ei'!AA88+'[5]2a_mell_módosított_ei'!E88</f>
        <v>0</v>
      </c>
      <c r="I29" s="40"/>
      <c r="J29" s="40"/>
      <c r="K29" s="40">
        <f t="shared" si="7"/>
        <v>189797</v>
      </c>
      <c r="L29" s="40">
        <f t="shared" si="7"/>
        <v>194297</v>
      </c>
      <c r="M29" s="40">
        <f t="shared" si="7"/>
        <v>7500</v>
      </c>
      <c r="N29" s="247"/>
      <c r="O29" s="12"/>
      <c r="P29" s="12"/>
      <c r="Q29" s="12"/>
      <c r="R29" s="12"/>
      <c r="S29" s="12"/>
      <c r="T29" s="12"/>
    </row>
    <row r="30" spans="1:20" s="20" customFormat="1" ht="12">
      <c r="A30" s="391"/>
      <c r="B30" s="27" t="s">
        <v>84</v>
      </c>
      <c r="C30" s="167">
        <f>SUM(C28:C29)</f>
        <v>189797</v>
      </c>
      <c r="D30" s="167">
        <f>SUM(D28:D29)</f>
        <v>194297</v>
      </c>
      <c r="E30" s="167">
        <f>SUM(E28:E29)</f>
        <v>7500</v>
      </c>
      <c r="F30" s="249"/>
      <c r="G30" s="167">
        <f>SUM(G28:G29)</f>
        <v>0</v>
      </c>
      <c r="H30" s="167">
        <f>SUM(H28:H29)</f>
        <v>0</v>
      </c>
      <c r="I30" s="167">
        <f>SUM(I28:I29)</f>
        <v>0</v>
      </c>
      <c r="J30" s="167"/>
      <c r="K30" s="253">
        <f>SUM(K28:K29)</f>
        <v>189797</v>
      </c>
      <c r="L30" s="253">
        <f>SUM(L28:L29)</f>
        <v>194297</v>
      </c>
      <c r="M30" s="253">
        <f>SUM(M28:M29)</f>
        <v>7500</v>
      </c>
      <c r="N30" s="252">
        <f>M30/L30</f>
        <v>0.038600698929988624</v>
      </c>
      <c r="O30" s="19"/>
      <c r="P30" s="19"/>
      <c r="Q30" s="19"/>
      <c r="R30" s="19"/>
      <c r="S30" s="19"/>
      <c r="T30" s="19"/>
    </row>
    <row r="31" spans="1:20" s="4" customFormat="1" ht="12" customHeight="1">
      <c r="A31" s="11" t="s">
        <v>81</v>
      </c>
      <c r="B31" s="392" t="s">
        <v>127</v>
      </c>
      <c r="C31" s="392"/>
      <c r="D31" s="392"/>
      <c r="E31" s="392"/>
      <c r="F31" s="392"/>
      <c r="G31" s="392"/>
      <c r="H31" s="392"/>
      <c r="I31" s="392"/>
      <c r="J31" s="392"/>
      <c r="K31" s="392"/>
      <c r="L31" s="392"/>
      <c r="M31" s="393"/>
      <c r="N31" s="393"/>
      <c r="O31" s="12"/>
      <c r="P31" s="12"/>
      <c r="Q31" s="12"/>
      <c r="R31" s="12"/>
      <c r="S31" s="12"/>
      <c r="T31" s="12"/>
    </row>
    <row r="32" spans="1:20" s="4" customFormat="1" ht="12">
      <c r="A32" s="391"/>
      <c r="B32" s="13" t="s">
        <v>128</v>
      </c>
      <c r="C32" s="13">
        <v>11364</v>
      </c>
      <c r="D32" s="39">
        <v>6073</v>
      </c>
      <c r="E32" s="39"/>
      <c r="F32" s="246"/>
      <c r="G32" s="39"/>
      <c r="H32" s="40">
        <f>'[5]2a_mell_módosított_ei'!AA91+'[5]2a_mell_módosított_ei'!E91</f>
        <v>0</v>
      </c>
      <c r="I32" s="40"/>
      <c r="J32" s="40"/>
      <c r="K32" s="40">
        <f aca="true" t="shared" si="8" ref="K32:M34">C32+G32</f>
        <v>11364</v>
      </c>
      <c r="L32" s="40">
        <f t="shared" si="8"/>
        <v>6073</v>
      </c>
      <c r="M32" s="40">
        <f t="shared" si="8"/>
        <v>0</v>
      </c>
      <c r="N32" s="247">
        <f>M32/L32</f>
        <v>0</v>
      </c>
      <c r="O32" s="12"/>
      <c r="P32" s="12"/>
      <c r="Q32" s="12"/>
      <c r="R32" s="12"/>
      <c r="S32" s="12"/>
      <c r="T32" s="12"/>
    </row>
    <row r="33" spans="1:20" s="4" customFormat="1" ht="12">
      <c r="A33" s="391"/>
      <c r="B33" s="13" t="s">
        <v>129</v>
      </c>
      <c r="C33" s="13">
        <v>22316</v>
      </c>
      <c r="D33" s="39">
        <v>23842</v>
      </c>
      <c r="E33" s="39"/>
      <c r="F33" s="246"/>
      <c r="G33" s="39"/>
      <c r="H33" s="40">
        <f>'[5]2a_mell_módosított_ei'!AA92+'[5]2a_mell_módosított_ei'!E92</f>
        <v>0</v>
      </c>
      <c r="I33" s="40"/>
      <c r="J33" s="40"/>
      <c r="K33" s="40">
        <f t="shared" si="8"/>
        <v>22316</v>
      </c>
      <c r="L33" s="40">
        <f t="shared" si="8"/>
        <v>23842</v>
      </c>
      <c r="M33" s="40">
        <f t="shared" si="8"/>
        <v>0</v>
      </c>
      <c r="N33" s="247"/>
      <c r="O33" s="12"/>
      <c r="P33" s="12"/>
      <c r="Q33" s="12"/>
      <c r="R33" s="12"/>
      <c r="S33" s="12"/>
      <c r="T33" s="12"/>
    </row>
    <row r="34" spans="1:20" s="20" customFormat="1" ht="12">
      <c r="A34" s="391"/>
      <c r="B34" s="13" t="s">
        <v>230</v>
      </c>
      <c r="C34" s="13"/>
      <c r="D34" s="39"/>
      <c r="E34" s="39">
        <v>3478</v>
      </c>
      <c r="F34" s="246"/>
      <c r="G34" s="39"/>
      <c r="H34" s="40"/>
      <c r="I34" s="40"/>
      <c r="J34" s="40"/>
      <c r="K34" s="40">
        <f t="shared" si="8"/>
        <v>0</v>
      </c>
      <c r="L34" s="40">
        <f t="shared" si="8"/>
        <v>0</v>
      </c>
      <c r="M34" s="40">
        <f t="shared" si="8"/>
        <v>3478</v>
      </c>
      <c r="N34" s="247"/>
      <c r="O34" s="19"/>
      <c r="P34" s="19"/>
      <c r="Q34" s="19"/>
      <c r="R34" s="19"/>
      <c r="S34" s="19"/>
      <c r="T34" s="19"/>
    </row>
    <row r="35" spans="1:20" s="30" customFormat="1" ht="12">
      <c r="A35" s="391"/>
      <c r="B35" s="27" t="s">
        <v>130</v>
      </c>
      <c r="C35" s="27">
        <f>SUM(C32:C34)</f>
        <v>33680</v>
      </c>
      <c r="D35" s="27">
        <f>SUM(D32:D34)</f>
        <v>29915</v>
      </c>
      <c r="E35" s="27">
        <f>SUM(E32:E34)</f>
        <v>3478</v>
      </c>
      <c r="F35" s="249"/>
      <c r="G35" s="167">
        <f>SUM(G32:G34)</f>
        <v>0</v>
      </c>
      <c r="H35" s="167">
        <f>SUM(H32:H34)</f>
        <v>0</v>
      </c>
      <c r="I35" s="167">
        <f>SUM(I32:I34)</f>
        <v>0</v>
      </c>
      <c r="J35" s="27"/>
      <c r="K35" s="253">
        <f>SUM(K32:K34)</f>
        <v>33680</v>
      </c>
      <c r="L35" s="253">
        <f>SUM(L32:L34)</f>
        <v>29915</v>
      </c>
      <c r="M35" s="253">
        <f>SUM(M32:M34)</f>
        <v>3478</v>
      </c>
      <c r="N35" s="252">
        <f>M35/L35</f>
        <v>0.11626274444258733</v>
      </c>
      <c r="O35" s="29"/>
      <c r="P35" s="29"/>
      <c r="Q35" s="29"/>
      <c r="R35" s="29"/>
      <c r="S35" s="29"/>
      <c r="T35" s="29"/>
    </row>
    <row r="36" spans="1:21" s="4" customFormat="1" ht="12.75">
      <c r="A36" s="387" t="s">
        <v>131</v>
      </c>
      <c r="B36" s="387"/>
      <c r="C36" s="254">
        <f>C35+C30+C26+C22+C16</f>
        <v>436314</v>
      </c>
      <c r="D36" s="254">
        <f>D35+D30+D26+D22+D16</f>
        <v>473766</v>
      </c>
      <c r="E36" s="254">
        <f>E35+E30+E26+E22+E16</f>
        <v>132807</v>
      </c>
      <c r="F36" s="255">
        <f>E36/D36</f>
        <v>0.2803219310799002</v>
      </c>
      <c r="G36" s="254">
        <f>G35+G30+G26+G22+G16</f>
        <v>56998</v>
      </c>
      <c r="H36" s="254">
        <f>H35+H30+H26+H22+H16</f>
        <v>58956</v>
      </c>
      <c r="I36" s="254">
        <f>I35+I30+I26+I22+I16</f>
        <v>28015</v>
      </c>
      <c r="J36" s="255">
        <f>I36/H36</f>
        <v>0.47518488364203815</v>
      </c>
      <c r="K36" s="256">
        <f>K35+K30+K26+K22+K16</f>
        <v>493312</v>
      </c>
      <c r="L36" s="256">
        <f>L35+L30+L26+L22+L16</f>
        <v>532722</v>
      </c>
      <c r="M36" s="256">
        <f>M35+M30+M26+M22+M16</f>
        <v>160822</v>
      </c>
      <c r="N36" s="257">
        <f>M36/L36</f>
        <v>0.30188728830421874</v>
      </c>
      <c r="O36" s="12"/>
      <c r="P36" s="12"/>
      <c r="Q36" s="12"/>
      <c r="R36" s="12"/>
      <c r="S36" s="12"/>
      <c r="T36" s="12"/>
      <c r="U36" s="12"/>
    </row>
    <row r="37" spans="3:21" s="4" customFormat="1" ht="12">
      <c r="C37" s="34"/>
      <c r="D37" s="35"/>
      <c r="E37" s="34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3:21" s="4" customFormat="1" ht="12">
      <c r="C38" s="34"/>
      <c r="D38" s="35"/>
      <c r="E38" s="34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3:21" s="4" customFormat="1" ht="12">
      <c r="C39" s="34"/>
      <c r="D39" s="35"/>
      <c r="E39" s="34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3:21" s="4" customFormat="1" ht="12">
      <c r="C40" s="34"/>
      <c r="D40" s="35"/>
      <c r="E40" s="34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3:21" s="4" customFormat="1" ht="12">
      <c r="C41" s="34"/>
      <c r="D41" s="35"/>
      <c r="E41" s="34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3:21" s="4" customFormat="1" ht="12">
      <c r="C42" s="34"/>
      <c r="D42" s="35"/>
      <c r="E42" s="34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3:21" s="4" customFormat="1" ht="12">
      <c r="C43" s="34"/>
      <c r="D43" s="35"/>
      <c r="E43" s="34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3:21" s="4" customFormat="1" ht="12">
      <c r="C44" s="34"/>
      <c r="D44" s="35"/>
      <c r="E44" s="34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3:21" s="4" customFormat="1" ht="12">
      <c r="C45" s="34"/>
      <c r="D45" s="35"/>
      <c r="E45" s="34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3:21" s="4" customFormat="1" ht="12">
      <c r="C46" s="34"/>
      <c r="D46" s="35"/>
      <c r="E46" s="34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3:21" s="4" customFormat="1" ht="12">
      <c r="C47" s="34"/>
      <c r="D47" s="35"/>
      <c r="E47" s="34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3:21" s="4" customFormat="1" ht="12">
      <c r="C48" s="34"/>
      <c r="D48" s="35"/>
      <c r="E48" s="34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3:21" s="4" customFormat="1" ht="12">
      <c r="C49" s="34"/>
      <c r="D49" s="35"/>
      <c r="E49" s="34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3:21" s="4" customFormat="1" ht="12">
      <c r="C50" s="34"/>
      <c r="D50" s="35"/>
      <c r="E50" s="34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3:21" s="4" customFormat="1" ht="12">
      <c r="C51" s="34"/>
      <c r="D51" s="35"/>
      <c r="E51" s="34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3:21" s="4" customFormat="1" ht="12">
      <c r="C52" s="34"/>
      <c r="D52" s="35"/>
      <c r="E52" s="34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3:21" s="4" customFormat="1" ht="12">
      <c r="C53" s="34"/>
      <c r="D53" s="35"/>
      <c r="E53" s="34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3:21" s="4" customFormat="1" ht="12">
      <c r="C54" s="34"/>
      <c r="D54" s="35"/>
      <c r="E54" s="34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3:21" s="4" customFormat="1" ht="12">
      <c r="C55" s="34"/>
      <c r="D55" s="35"/>
      <c r="E55" s="34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3:21" s="4" customFormat="1" ht="12">
      <c r="C56" s="34"/>
      <c r="D56" s="35"/>
      <c r="E56" s="34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3:21" s="4" customFormat="1" ht="12">
      <c r="C57" s="34"/>
      <c r="D57" s="35"/>
      <c r="E57" s="34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3:21" s="4" customFormat="1" ht="12">
      <c r="C58" s="34"/>
      <c r="D58" s="35"/>
      <c r="E58" s="34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3:21" s="4" customFormat="1" ht="12">
      <c r="C59" s="34"/>
      <c r="D59" s="35"/>
      <c r="E59" s="34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3:21" s="4" customFormat="1" ht="12">
      <c r="C60" s="34"/>
      <c r="D60" s="35"/>
      <c r="E60" s="34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3:21" s="4" customFormat="1" ht="12">
      <c r="C61" s="34"/>
      <c r="D61" s="35"/>
      <c r="E61" s="34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3:21" s="4" customFormat="1" ht="12">
      <c r="C62" s="34"/>
      <c r="D62" s="35"/>
      <c r="E62" s="34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3:21" s="4" customFormat="1" ht="12">
      <c r="C63" s="34"/>
      <c r="D63" s="35"/>
      <c r="E63" s="34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3:21" s="4" customFormat="1" ht="12">
      <c r="C64" s="34"/>
      <c r="D64" s="35"/>
      <c r="E64" s="34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3:21" s="4" customFormat="1" ht="12">
      <c r="C65" s="34"/>
      <c r="D65" s="35"/>
      <c r="E65" s="34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3:21" s="4" customFormat="1" ht="12">
      <c r="C66" s="34"/>
      <c r="D66" s="35"/>
      <c r="E66" s="34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3:21" s="4" customFormat="1" ht="12">
      <c r="C67" s="34"/>
      <c r="D67" s="35"/>
      <c r="E67" s="34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3:21" s="4" customFormat="1" ht="12">
      <c r="C68" s="34"/>
      <c r="D68" s="35"/>
      <c r="E68" s="34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3:21" s="4" customFormat="1" ht="12">
      <c r="C69" s="34"/>
      <c r="D69" s="35"/>
      <c r="E69" s="34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3:21" s="4" customFormat="1" ht="12">
      <c r="C70" s="34"/>
      <c r="D70" s="35"/>
      <c r="E70" s="34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3:21" s="4" customFormat="1" ht="12">
      <c r="C71" s="34"/>
      <c r="D71" s="35"/>
      <c r="E71" s="34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3:21" s="4" customFormat="1" ht="12">
      <c r="C72" s="34"/>
      <c r="D72" s="35"/>
      <c r="E72" s="34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3:21" s="4" customFormat="1" ht="12">
      <c r="C73" s="34"/>
      <c r="D73" s="35"/>
      <c r="E73" s="34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3:21" s="4" customFormat="1" ht="12">
      <c r="C74" s="34"/>
      <c r="D74" s="35"/>
      <c r="E74" s="34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3:21" s="4" customFormat="1" ht="12">
      <c r="C75" s="34"/>
      <c r="D75" s="35"/>
      <c r="E75" s="34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3:21" s="4" customFormat="1" ht="12">
      <c r="C76" s="34"/>
      <c r="D76" s="35"/>
      <c r="E76" s="34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3:21" s="4" customFormat="1" ht="12">
      <c r="C77" s="34"/>
      <c r="D77" s="35"/>
      <c r="E77" s="34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3:21" s="4" customFormat="1" ht="12">
      <c r="C78" s="34"/>
      <c r="D78" s="35"/>
      <c r="E78" s="34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3:21" s="4" customFormat="1" ht="12">
      <c r="C79" s="34"/>
      <c r="D79" s="35"/>
      <c r="E79" s="34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3:21" s="4" customFormat="1" ht="12">
      <c r="C80" s="34"/>
      <c r="D80" s="35"/>
      <c r="E80" s="34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3:21" s="4" customFormat="1" ht="11.25">
      <c r="C81" s="12"/>
      <c r="D81" s="36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3:21" s="4" customFormat="1" ht="11.25">
      <c r="C82" s="12"/>
      <c r="D82" s="36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3:21" s="4" customFormat="1" ht="11.25">
      <c r="C83" s="12"/>
      <c r="D83" s="36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3:21" s="4" customFormat="1" ht="11.25">
      <c r="C84" s="12"/>
      <c r="D84" s="36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3:21" s="4" customFormat="1" ht="11.25">
      <c r="C85" s="12"/>
      <c r="D85" s="36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3:21" s="4" customFormat="1" ht="11.25">
      <c r="C86" s="12"/>
      <c r="D86" s="36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3:21" s="4" customFormat="1" ht="11.25">
      <c r="C87" s="12"/>
      <c r="D87" s="36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3:21" s="4" customFormat="1" ht="11.25">
      <c r="C88" s="12"/>
      <c r="D88" s="36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3:21" s="4" customFormat="1" ht="11.25">
      <c r="C89" s="12"/>
      <c r="D89" s="36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3:21" s="4" customFormat="1" ht="11.25">
      <c r="C90" s="12"/>
      <c r="D90" s="36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3:21" s="4" customFormat="1" ht="11.25">
      <c r="C91" s="12"/>
      <c r="D91" s="36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3:21" s="4" customFormat="1" ht="11.25">
      <c r="C92" s="12"/>
      <c r="D92" s="36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3:21" s="4" customFormat="1" ht="11.25">
      <c r="C93" s="12"/>
      <c r="D93" s="36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3:21" s="4" customFormat="1" ht="11.25">
      <c r="C94" s="12"/>
      <c r="D94" s="36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3:21" s="4" customFormat="1" ht="11.25">
      <c r="C95" s="12"/>
      <c r="D95" s="36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3:21" s="4" customFormat="1" ht="11.25">
      <c r="C96" s="12"/>
      <c r="D96" s="36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3:21" s="4" customFormat="1" ht="11.25">
      <c r="C97" s="12"/>
      <c r="D97" s="36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3:21" s="4" customFormat="1" ht="11.25">
      <c r="C98" s="12"/>
      <c r="D98" s="36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3:21" s="4" customFormat="1" ht="11.25">
      <c r="C99" s="12"/>
      <c r="D99" s="36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3:21" s="4" customFormat="1" ht="11.25">
      <c r="C100" s="12"/>
      <c r="D100" s="36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3:21" s="4" customFormat="1" ht="11.25">
      <c r="C101" s="12"/>
      <c r="D101" s="36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3:21" s="4" customFormat="1" ht="11.25">
      <c r="C102" s="12"/>
      <c r="D102" s="36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3:21" s="4" customFormat="1" ht="11.25">
      <c r="C103" s="12"/>
      <c r="D103" s="36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3:21" s="4" customFormat="1" ht="11.25">
      <c r="C104" s="12"/>
      <c r="D104" s="36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3:21" s="4" customFormat="1" ht="11.25">
      <c r="C105" s="12"/>
      <c r="D105" s="36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3:21" s="4" customFormat="1" ht="11.25">
      <c r="C106" s="12"/>
      <c r="D106" s="36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3:21" s="4" customFormat="1" ht="11.25">
      <c r="C107" s="12"/>
      <c r="D107" s="36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3:21" s="4" customFormat="1" ht="11.25">
      <c r="C108" s="12"/>
      <c r="D108" s="36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3:21" s="4" customFormat="1" ht="11.25">
      <c r="C109" s="12"/>
      <c r="D109" s="36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3:21" s="4" customFormat="1" ht="11.25">
      <c r="C110" s="12"/>
      <c r="D110" s="36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3:21" s="4" customFormat="1" ht="11.25">
      <c r="C111" s="12"/>
      <c r="D111" s="36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3:21" s="4" customFormat="1" ht="11.25">
      <c r="C112" s="12"/>
      <c r="D112" s="36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3:21" s="4" customFormat="1" ht="11.25">
      <c r="C113" s="12"/>
      <c r="D113" s="36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3:21" s="4" customFormat="1" ht="11.25">
      <c r="C114" s="12"/>
      <c r="D114" s="36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3:21" s="4" customFormat="1" ht="11.25">
      <c r="C115" s="12"/>
      <c r="D115" s="36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3:21" s="4" customFormat="1" ht="11.25">
      <c r="C116" s="12"/>
      <c r="D116" s="36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3:21" s="4" customFormat="1" ht="11.25">
      <c r="C117" s="12"/>
      <c r="D117" s="36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3:21" s="4" customFormat="1" ht="11.25">
      <c r="C118" s="12"/>
      <c r="D118" s="36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3:21" s="4" customFormat="1" ht="11.25">
      <c r="C119" s="12"/>
      <c r="D119" s="36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3:21" ht="12.75">
      <c r="C120" s="37"/>
      <c r="D120" s="38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3:21" ht="12.75">
      <c r="C121" s="37"/>
      <c r="D121" s="38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</row>
    <row r="122" spans="3:21" ht="12.75">
      <c r="C122" s="37"/>
      <c r="D122" s="38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</row>
    <row r="123" spans="3:21" ht="12.75">
      <c r="C123" s="37"/>
      <c r="D123" s="38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</row>
    <row r="124" spans="3:21" ht="12.75">
      <c r="C124" s="37"/>
      <c r="D124" s="38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</row>
    <row r="125" spans="3:21" ht="12.75">
      <c r="C125" s="37"/>
      <c r="D125" s="38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</row>
    <row r="126" spans="3:21" ht="12.75">
      <c r="C126" s="37"/>
      <c r="D126" s="38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</row>
    <row r="127" spans="3:21" ht="12.75">
      <c r="C127" s="37"/>
      <c r="D127" s="38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</row>
    <row r="128" spans="3:21" ht="12.75">
      <c r="C128" s="37"/>
      <c r="D128" s="38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</row>
    <row r="129" spans="3:21" ht="12.75">
      <c r="C129" s="37"/>
      <c r="D129" s="38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</row>
    <row r="130" spans="3:21" ht="12.75">
      <c r="C130" s="37"/>
      <c r="D130" s="38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</row>
    <row r="131" spans="3:21" ht="12.75">
      <c r="C131" s="37"/>
      <c r="D131" s="38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</row>
    <row r="132" spans="3:21" ht="12.75">
      <c r="C132" s="37"/>
      <c r="D132" s="38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</row>
    <row r="133" spans="3:21" ht="12.75">
      <c r="C133" s="37"/>
      <c r="D133" s="38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</row>
    <row r="134" spans="3:21" ht="12.75">
      <c r="C134" s="37"/>
      <c r="D134" s="38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</row>
    <row r="135" spans="3:21" ht="12.75">
      <c r="C135" s="37"/>
      <c r="D135" s="38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</row>
    <row r="136" spans="3:21" ht="12.75">
      <c r="C136" s="37"/>
      <c r="D136" s="38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</row>
    <row r="137" spans="3:21" ht="12.75">
      <c r="C137" s="37"/>
      <c r="D137" s="38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</row>
    <row r="138" spans="3:21" ht="12.75">
      <c r="C138" s="37"/>
      <c r="D138" s="38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</row>
    <row r="139" spans="3:21" ht="12.75">
      <c r="C139" s="37"/>
      <c r="D139" s="38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</row>
    <row r="140" spans="3:21" ht="12.75">
      <c r="C140" s="37"/>
      <c r="D140" s="38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</row>
    <row r="141" spans="3:21" ht="12.75">
      <c r="C141" s="37"/>
      <c r="D141" s="38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</row>
    <row r="142" spans="3:21" ht="12.75">
      <c r="C142" s="37"/>
      <c r="D142" s="38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</row>
    <row r="143" spans="3:21" ht="12.75">
      <c r="C143" s="37"/>
      <c r="D143" s="38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</row>
    <row r="144" spans="3:21" ht="12.75">
      <c r="C144" s="37"/>
      <c r="D144" s="38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</row>
    <row r="145" spans="3:21" ht="12.75">
      <c r="C145" s="37"/>
      <c r="D145" s="38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</row>
    <row r="146" spans="3:21" ht="12.75">
      <c r="C146" s="37"/>
      <c r="D146" s="38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</row>
    <row r="147" spans="3:21" ht="12.75">
      <c r="C147" s="37"/>
      <c r="D147" s="38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</row>
    <row r="148" spans="3:21" ht="12.75">
      <c r="C148" s="37"/>
      <c r="D148" s="38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</row>
    <row r="149" spans="3:21" ht="12.75">
      <c r="C149" s="37"/>
      <c r="D149" s="38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</row>
    <row r="150" spans="3:21" ht="12.75">
      <c r="C150" s="37"/>
      <c r="D150" s="38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</row>
    <row r="151" spans="3:21" ht="12.75">
      <c r="C151" s="37"/>
      <c r="D151" s="38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</row>
    <row r="152" spans="3:21" ht="12.75">
      <c r="C152" s="37"/>
      <c r="D152" s="38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</row>
    <row r="153" spans="3:21" ht="12.75">
      <c r="C153" s="37"/>
      <c r="D153" s="38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</row>
    <row r="154" spans="3:21" ht="12.75">
      <c r="C154" s="37"/>
      <c r="D154" s="38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</row>
    <row r="155" spans="3:21" ht="12.75">
      <c r="C155" s="37"/>
      <c r="D155" s="38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</row>
    <row r="156" spans="3:21" ht="12.75">
      <c r="C156" s="37"/>
      <c r="D156" s="38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</row>
    <row r="157" spans="3:21" ht="12.75">
      <c r="C157" s="37"/>
      <c r="D157" s="38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</row>
    <row r="158" spans="3:21" ht="12.75">
      <c r="C158" s="37"/>
      <c r="D158" s="38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</row>
    <row r="159" spans="3:21" ht="12.75">
      <c r="C159" s="37"/>
      <c r="D159" s="38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</row>
    <row r="160" spans="3:21" ht="12.75">
      <c r="C160" s="37"/>
      <c r="D160" s="38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</row>
    <row r="161" spans="3:21" ht="12.75">
      <c r="C161" s="37"/>
      <c r="D161" s="38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</row>
    <row r="162" spans="3:21" ht="12.75">
      <c r="C162" s="37"/>
      <c r="D162" s="38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</row>
    <row r="163" spans="3:21" ht="12.75">
      <c r="C163" s="37"/>
      <c r="D163" s="38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</row>
  </sheetData>
  <sheetProtection password="DFAB" sheet="1" objects="1" scenarios="1" selectLockedCells="1" selectUnlockedCells="1"/>
  <mergeCells count="26">
    <mergeCell ref="B31:N31"/>
    <mergeCell ref="A32:A35"/>
    <mergeCell ref="A36:B36"/>
    <mergeCell ref="L4:L5"/>
    <mergeCell ref="M4:M5"/>
    <mergeCell ref="N4:N5"/>
    <mergeCell ref="A6:N6"/>
    <mergeCell ref="B7:N7"/>
    <mergeCell ref="B17:N17"/>
    <mergeCell ref="F4:F5"/>
    <mergeCell ref="K4:K5"/>
    <mergeCell ref="A8:A16"/>
    <mergeCell ref="A4:B5"/>
    <mergeCell ref="C4:C5"/>
    <mergeCell ref="D4:D5"/>
    <mergeCell ref="E4:E5"/>
    <mergeCell ref="A2:N2"/>
    <mergeCell ref="A18:A22"/>
    <mergeCell ref="A28:A30"/>
    <mergeCell ref="A24:A26"/>
    <mergeCell ref="B23:N23"/>
    <mergeCell ref="B27:N27"/>
    <mergeCell ref="G4:G5"/>
    <mergeCell ref="H4:H5"/>
    <mergeCell ref="I4:I5"/>
    <mergeCell ref="J4:J5"/>
  </mergeCells>
  <printOptions horizontalCentered="1" verticalCentered="1"/>
  <pageMargins left="0.3937007874015748" right="0.3937007874015748" top="0" bottom="0.15748031496062992" header="0.5118110236220472" footer="0.15748031496062992"/>
  <pageSetup horizontalDpi="300" verticalDpi="300" orientation="landscape" paperSize="9" scale="65" r:id="rId1"/>
  <headerFooter alignWithMargins="0">
    <oddFooter>&amp;L&amp;D&amp;C&amp;P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69"/>
  <sheetViews>
    <sheetView view="pageBreakPreview" zoomScaleSheetLayoutView="100" zoomScalePageLayoutView="0" workbookViewId="0" topLeftCell="A1">
      <selection activeCell="E53" sqref="E53"/>
    </sheetView>
  </sheetViews>
  <sheetFormatPr defaultColWidth="9.140625" defaultRowHeight="12.75"/>
  <cols>
    <col min="1" max="1" width="50.421875" style="168" customWidth="1"/>
    <col min="2" max="2" width="21.8515625" style="168" customWidth="1"/>
    <col min="3" max="3" width="21.140625" style="168" customWidth="1"/>
    <col min="4" max="4" width="21.8515625" style="168" customWidth="1"/>
    <col min="5" max="6" width="28.28125" style="168" customWidth="1"/>
    <col min="7" max="16384" width="9.140625" style="164" customWidth="1"/>
  </cols>
  <sheetData>
    <row r="1" spans="1:7" ht="12.75">
      <c r="A1" s="396" t="s">
        <v>188</v>
      </c>
      <c r="B1" s="396"/>
      <c r="C1" s="396"/>
      <c r="D1" s="396"/>
      <c r="E1" s="396"/>
      <c r="F1" s="199"/>
      <c r="G1" s="6"/>
    </row>
    <row r="2" ht="33" customHeight="1">
      <c r="A2" s="168" t="s">
        <v>46</v>
      </c>
    </row>
    <row r="3" ht="15" hidden="1"/>
    <row r="4" spans="1:6" ht="45" customHeight="1">
      <c r="A4" s="397" t="s">
        <v>208</v>
      </c>
      <c r="B4" s="397"/>
      <c r="C4" s="397"/>
      <c r="D4" s="397"/>
      <c r="E4" s="397"/>
      <c r="F4" s="200"/>
    </row>
    <row r="5" spans="1:6" ht="15.75">
      <c r="A5" s="398"/>
      <c r="B5" s="398"/>
      <c r="C5" s="398"/>
      <c r="D5" s="398"/>
      <c r="E5" s="398"/>
      <c r="F5" s="201"/>
    </row>
    <row r="6" ht="10.5" customHeight="1"/>
    <row r="7" spans="1:4" ht="15" hidden="1">
      <c r="A7" s="169" t="s">
        <v>46</v>
      </c>
      <c r="B7" s="169"/>
      <c r="C7" s="169"/>
      <c r="D7" s="169"/>
    </row>
    <row r="8" spans="5:6" ht="15">
      <c r="E8" s="170" t="s">
        <v>5</v>
      </c>
      <c r="F8" s="170"/>
    </row>
    <row r="9" spans="1:6" s="173" customFormat="1" ht="24.75" customHeight="1" thickBot="1">
      <c r="A9" s="171" t="s">
        <v>171</v>
      </c>
      <c r="B9" s="172" t="s">
        <v>134</v>
      </c>
      <c r="C9" s="214" t="s">
        <v>202</v>
      </c>
      <c r="D9" s="214" t="s">
        <v>203</v>
      </c>
      <c r="E9" s="172" t="s">
        <v>204</v>
      </c>
      <c r="F9" s="202"/>
    </row>
    <row r="10" spans="1:6" s="173" customFormat="1" ht="15" customHeight="1" thickTop="1">
      <c r="A10" s="174" t="s">
        <v>0</v>
      </c>
      <c r="B10" s="175">
        <f>SUM(B11:B20)</f>
        <v>10626</v>
      </c>
      <c r="C10" s="195">
        <f>SUM(C11:C20)</f>
        <v>18821</v>
      </c>
      <c r="D10" s="195">
        <f>SUM(D11:D20)</f>
        <v>13906</v>
      </c>
      <c r="E10" s="329">
        <f>D10/C10</f>
        <v>0.7388555337123426</v>
      </c>
      <c r="F10" s="203"/>
    </row>
    <row r="11" spans="1:6" s="173" customFormat="1" ht="15" customHeight="1">
      <c r="A11" s="176" t="str">
        <f>'[3]K_felújítás'!C5</f>
        <v>Hivatal felújítás (tervezés, feltárás, munkálatok)</v>
      </c>
      <c r="B11" s="210">
        <v>3500</v>
      </c>
      <c r="C11" s="210">
        <v>3500</v>
      </c>
      <c r="D11" s="210">
        <v>675</v>
      </c>
      <c r="E11" s="328">
        <f>D11/C11</f>
        <v>0.19285714285714287</v>
      </c>
      <c r="F11" s="204"/>
    </row>
    <row r="12" spans="1:6" s="173" customFormat="1" ht="15" customHeight="1">
      <c r="A12" s="176" t="str">
        <f>'[3]K_felújítás'!C6</f>
        <v>Hivatal felújítás ÁFA-ja</v>
      </c>
      <c r="B12" s="210">
        <v>700</v>
      </c>
      <c r="C12" s="210">
        <v>700</v>
      </c>
      <c r="D12" s="210">
        <v>135</v>
      </c>
      <c r="E12" s="328">
        <f aca="true" t="shared" si="0" ref="E12:E20">D12/C12</f>
        <v>0.19285714285714287</v>
      </c>
      <c r="F12" s="204"/>
    </row>
    <row r="13" spans="1:6" s="173" customFormat="1" ht="15" customHeight="1">
      <c r="A13" s="176" t="s">
        <v>253</v>
      </c>
      <c r="B13" s="210"/>
      <c r="C13" s="210"/>
      <c r="D13" s="210">
        <v>42</v>
      </c>
      <c r="E13" s="328"/>
      <c r="F13" s="204"/>
    </row>
    <row r="14" spans="1:6" s="173" customFormat="1" ht="15" customHeight="1">
      <c r="A14" s="176" t="s">
        <v>193</v>
      </c>
      <c r="B14" s="210">
        <v>6426</v>
      </c>
      <c r="C14" s="210">
        <v>5370</v>
      </c>
      <c r="D14" s="210">
        <v>5293</v>
      </c>
      <c r="E14" s="328">
        <f t="shared" si="0"/>
        <v>0.9856610800744879</v>
      </c>
      <c r="F14" s="204"/>
    </row>
    <row r="15" spans="1:9" s="173" customFormat="1" ht="15" customHeight="1">
      <c r="A15" s="176" t="s">
        <v>194</v>
      </c>
      <c r="B15" s="210"/>
      <c r="C15" s="210">
        <v>5649</v>
      </c>
      <c r="D15" s="210">
        <v>5649</v>
      </c>
      <c r="E15" s="328">
        <f t="shared" si="0"/>
        <v>1</v>
      </c>
      <c r="F15" s="204"/>
      <c r="I15" s="176"/>
    </row>
    <row r="16" spans="1:6" s="173" customFormat="1" ht="15" customHeight="1">
      <c r="A16" s="176" t="s">
        <v>176</v>
      </c>
      <c r="B16" s="210"/>
      <c r="C16" s="210">
        <v>1250</v>
      </c>
      <c r="D16" s="210">
        <v>0</v>
      </c>
      <c r="E16" s="328">
        <f t="shared" si="0"/>
        <v>0</v>
      </c>
      <c r="F16" s="204"/>
    </row>
    <row r="17" spans="1:6" s="173" customFormat="1" ht="15" customHeight="1">
      <c r="A17" s="193" t="s">
        <v>177</v>
      </c>
      <c r="B17" s="211"/>
      <c r="C17" s="211">
        <v>250</v>
      </c>
      <c r="D17" s="211">
        <v>0</v>
      </c>
      <c r="E17" s="328">
        <f t="shared" si="0"/>
        <v>0</v>
      </c>
      <c r="F17" s="204"/>
    </row>
    <row r="18" spans="1:6" s="173" customFormat="1" ht="15" customHeight="1">
      <c r="A18" s="192" t="s">
        <v>190</v>
      </c>
      <c r="B18" s="210"/>
      <c r="C18" s="212">
        <v>1680</v>
      </c>
      <c r="D18" s="212">
        <v>1340</v>
      </c>
      <c r="E18" s="328">
        <f t="shared" si="0"/>
        <v>0.7976190476190477</v>
      </c>
      <c r="F18" s="204"/>
    </row>
    <row r="19" spans="1:6" s="173" customFormat="1" ht="15" customHeight="1">
      <c r="A19" s="196" t="s">
        <v>192</v>
      </c>
      <c r="B19" s="213"/>
      <c r="C19" s="213">
        <v>150</v>
      </c>
      <c r="D19" s="213">
        <v>500</v>
      </c>
      <c r="E19" s="328">
        <f t="shared" si="0"/>
        <v>3.3333333333333335</v>
      </c>
      <c r="F19" s="204"/>
    </row>
    <row r="20" spans="1:6" s="173" customFormat="1" ht="15" customHeight="1">
      <c r="A20" s="196" t="s">
        <v>195</v>
      </c>
      <c r="B20" s="213"/>
      <c r="C20" s="213">
        <v>272</v>
      </c>
      <c r="D20" s="213">
        <v>272</v>
      </c>
      <c r="E20" s="328">
        <f t="shared" si="0"/>
        <v>1</v>
      </c>
      <c r="F20" s="204"/>
    </row>
    <row r="21" spans="1:6" s="173" customFormat="1" ht="15" customHeight="1">
      <c r="A21" s="174" t="s">
        <v>1</v>
      </c>
      <c r="B21" s="195">
        <v>0</v>
      </c>
      <c r="C21" s="215">
        <v>0</v>
      </c>
      <c r="D21" s="215">
        <v>0</v>
      </c>
      <c r="E21" s="330">
        <v>0</v>
      </c>
      <c r="F21" s="203"/>
    </row>
    <row r="22" spans="1:6" ht="36" customHeight="1">
      <c r="A22" s="178" t="s">
        <v>135</v>
      </c>
      <c r="B22" s="179">
        <f>B21+B10</f>
        <v>10626</v>
      </c>
      <c r="C22" s="216">
        <f>C10+C21</f>
        <v>18821</v>
      </c>
      <c r="D22" s="216">
        <f>D10+D21</f>
        <v>13906</v>
      </c>
      <c r="E22" s="331">
        <f>D22/C22</f>
        <v>0.7388555337123426</v>
      </c>
      <c r="F22" s="205"/>
    </row>
    <row r="23" spans="1:6" ht="27" customHeight="1">
      <c r="A23" s="399"/>
      <c r="B23" s="399"/>
      <c r="C23" s="399"/>
      <c r="D23" s="399"/>
      <c r="E23" s="399"/>
      <c r="F23" s="206"/>
    </row>
    <row r="24" spans="1:6" s="181" customFormat="1" ht="21.75" customHeight="1" thickBot="1">
      <c r="A24" s="180" t="s">
        <v>178</v>
      </c>
      <c r="B24" s="172" t="s">
        <v>134</v>
      </c>
      <c r="C24" s="214" t="s">
        <v>202</v>
      </c>
      <c r="D24" s="214" t="s">
        <v>203</v>
      </c>
      <c r="E24" s="172" t="s">
        <v>204</v>
      </c>
      <c r="F24" s="207"/>
    </row>
    <row r="25" spans="1:6" s="173" customFormat="1" ht="15" customHeight="1" thickTop="1">
      <c r="A25" s="182" t="s">
        <v>0</v>
      </c>
      <c r="B25" s="219">
        <f>SUM(B26:B54)</f>
        <v>7882</v>
      </c>
      <c r="C25" s="219">
        <f>SUM(C26:C54)</f>
        <v>28919</v>
      </c>
      <c r="D25" s="219">
        <f>SUM(D26:D54)</f>
        <v>20988</v>
      </c>
      <c r="E25" s="329">
        <f>D25/C25</f>
        <v>0.7257512362114873</v>
      </c>
      <c r="F25" s="203"/>
    </row>
    <row r="26" spans="1:6" s="173" customFormat="1" ht="15" customHeight="1">
      <c r="A26" s="176" t="str">
        <f>'[3]K_beruhazas'!C6</f>
        <v>fagyasztó vásárlás</v>
      </c>
      <c r="B26" s="177">
        <v>150</v>
      </c>
      <c r="C26" s="177">
        <v>150</v>
      </c>
      <c r="D26" s="177">
        <v>0</v>
      </c>
      <c r="E26" s="328">
        <f>D26/C26</f>
        <v>0</v>
      </c>
      <c r="F26" s="204"/>
    </row>
    <row r="27" spans="1:6" s="173" customFormat="1" ht="15" customHeight="1">
      <c r="A27" s="176" t="str">
        <f>'[3]K_beruhazas'!C7</f>
        <v>fagyasztó vásárlás ÁFA-ja</v>
      </c>
      <c r="B27" s="177">
        <v>30</v>
      </c>
      <c r="C27" s="177">
        <v>30</v>
      </c>
      <c r="D27" s="177">
        <v>0</v>
      </c>
      <c r="E27" s="328">
        <f aca="true" t="shared" si="1" ref="E27:E54">D27/C27</f>
        <v>0</v>
      </c>
      <c r="F27" s="204"/>
    </row>
    <row r="28" spans="1:6" s="173" customFormat="1" ht="15" customHeight="1">
      <c r="A28" s="176" t="str">
        <f>'[3]K_beruhazas'!C10</f>
        <v>A3 nyomtatóvásárlás</v>
      </c>
      <c r="B28" s="177">
        <v>400</v>
      </c>
      <c r="C28" s="177">
        <v>173</v>
      </c>
      <c r="D28" s="177">
        <v>160</v>
      </c>
      <c r="E28" s="328">
        <f t="shared" si="1"/>
        <v>0.9248554913294798</v>
      </c>
      <c r="F28" s="204"/>
    </row>
    <row r="29" spans="1:6" s="173" customFormat="1" ht="15" customHeight="1">
      <c r="A29" s="176" t="str">
        <f>'[3]K_beruhazas'!C11</f>
        <v>A3 nyomtatóvásárlás ÁFA-ja</v>
      </c>
      <c r="B29" s="177">
        <v>80</v>
      </c>
      <c r="C29" s="177">
        <v>35</v>
      </c>
      <c r="D29" s="177">
        <v>32</v>
      </c>
      <c r="E29" s="328">
        <f t="shared" si="1"/>
        <v>0.9142857142857143</v>
      </c>
      <c r="F29" s="204"/>
    </row>
    <row r="30" spans="1:6" s="173" customFormat="1" ht="15" customHeight="1">
      <c r="A30" s="176" t="str">
        <f>'[3]K_beruhazas'!C12</f>
        <v>Röntgenhelyiség létesítési engedélye</v>
      </c>
      <c r="B30" s="177">
        <v>100</v>
      </c>
      <c r="C30" s="177">
        <v>100</v>
      </c>
      <c r="D30" s="177">
        <v>82</v>
      </c>
      <c r="E30" s="328">
        <f t="shared" si="1"/>
        <v>0.82</v>
      </c>
      <c r="F30" s="204"/>
    </row>
    <row r="31" spans="1:6" s="173" customFormat="1" ht="15" customHeight="1">
      <c r="A31" s="176" t="str">
        <f>'[3]K_beruhazas'!C13</f>
        <v>Röntgenhelyiség létesítés ÁFA-ja</v>
      </c>
      <c r="B31" s="177">
        <v>20</v>
      </c>
      <c r="C31" s="177">
        <v>20</v>
      </c>
      <c r="D31" s="177">
        <v>0</v>
      </c>
      <c r="E31" s="328">
        <f t="shared" si="1"/>
        <v>0</v>
      </c>
      <c r="F31" s="204"/>
    </row>
    <row r="32" spans="1:6" s="173" customFormat="1" ht="15" customHeight="1">
      <c r="A32" s="176" t="str">
        <f>'[3]K_beruhazas'!C14</f>
        <v>pályázat előkészítési díjak</v>
      </c>
      <c r="B32" s="177">
        <v>2084</v>
      </c>
      <c r="C32" s="177">
        <v>2084</v>
      </c>
      <c r="D32" s="177">
        <v>1350</v>
      </c>
      <c r="E32" s="328">
        <f t="shared" si="1"/>
        <v>0.6477927063339731</v>
      </c>
      <c r="F32" s="204"/>
    </row>
    <row r="33" spans="1:6" s="173" customFormat="1" ht="15" customHeight="1">
      <c r="A33" s="176" t="str">
        <f>'[3]K_beruhazas'!C15</f>
        <v>pályázati díj ÁFA-ja</v>
      </c>
      <c r="B33" s="177">
        <v>417</v>
      </c>
      <c r="C33" s="177">
        <v>417</v>
      </c>
      <c r="D33" s="177">
        <v>150</v>
      </c>
      <c r="E33" s="328">
        <f t="shared" si="1"/>
        <v>0.3597122302158273</v>
      </c>
      <c r="F33" s="204"/>
    </row>
    <row r="34" spans="1:6" s="173" customFormat="1" ht="35.25" customHeight="1">
      <c r="A34" s="192" t="str">
        <f>'[3]K_beruhazas'!C16</f>
        <v>Bercsényi utcai ingatlan vásárlás       /hrsz: 658/ tavalyi KT döntés alapján eei-ként visszahozva</v>
      </c>
      <c r="B34" s="177">
        <v>500</v>
      </c>
      <c r="C34" s="177">
        <v>500</v>
      </c>
      <c r="D34" s="177"/>
      <c r="E34" s="328">
        <f t="shared" si="1"/>
        <v>0</v>
      </c>
      <c r="F34" s="204"/>
    </row>
    <row r="35" spans="1:6" s="173" customFormat="1" ht="15" customHeight="1">
      <c r="A35" s="176" t="str">
        <f>'[3]K_beruhazas'!C18</f>
        <v>használt kisteherautó vásárlás</v>
      </c>
      <c r="B35" s="177">
        <v>250</v>
      </c>
      <c r="C35" s="177">
        <v>250</v>
      </c>
      <c r="D35" s="177"/>
      <c r="E35" s="328">
        <f t="shared" si="1"/>
        <v>0</v>
      </c>
      <c r="F35" s="204"/>
    </row>
    <row r="36" spans="1:6" s="173" customFormat="1" ht="15" customHeight="1">
      <c r="A36" s="176" t="str">
        <f>'[3]K_beruhazas'!C19</f>
        <v>használt kisteherautó vásárlás ÁFA-ja</v>
      </c>
      <c r="B36" s="177">
        <v>50</v>
      </c>
      <c r="C36" s="177">
        <v>50</v>
      </c>
      <c r="D36" s="177"/>
      <c r="E36" s="328">
        <f t="shared" si="1"/>
        <v>0</v>
      </c>
      <c r="F36" s="204"/>
    </row>
    <row r="37" spans="1:6" s="173" customFormat="1" ht="15" customHeight="1">
      <c r="A37" s="176" t="str">
        <f>'[3]K_beruhazas'!C22</f>
        <v>beruházás befejezés (Egészségház)</v>
      </c>
      <c r="B37" s="177">
        <v>2000</v>
      </c>
      <c r="C37" s="177">
        <v>2000</v>
      </c>
      <c r="D37" s="177">
        <v>1356</v>
      </c>
      <c r="E37" s="328">
        <f t="shared" si="1"/>
        <v>0.678</v>
      </c>
      <c r="F37" s="204"/>
    </row>
    <row r="38" spans="1:6" s="173" customFormat="1" ht="15" customHeight="1">
      <c r="A38" s="196" t="s">
        <v>191</v>
      </c>
      <c r="B38" s="213"/>
      <c r="C38" s="213">
        <v>3388</v>
      </c>
      <c r="D38" s="213">
        <v>0</v>
      </c>
      <c r="E38" s="328">
        <f t="shared" si="1"/>
        <v>0</v>
      </c>
      <c r="F38" s="204"/>
    </row>
    <row r="39" spans="1:6" s="173" customFormat="1" ht="15" customHeight="1">
      <c r="A39" s="196" t="s">
        <v>201</v>
      </c>
      <c r="B39" s="213"/>
      <c r="C39" s="213">
        <v>96</v>
      </c>
      <c r="D39" s="213">
        <v>96</v>
      </c>
      <c r="E39" s="328">
        <f t="shared" si="1"/>
        <v>1</v>
      </c>
      <c r="F39" s="204"/>
    </row>
    <row r="40" spans="1:6" s="173" customFormat="1" ht="59.25" customHeight="1">
      <c r="A40" s="192" t="str">
        <f>'[3]K_beruhazas'!C25</f>
        <v>mélyfekvésű lakások szennyvízelvezetés megoldása (2009. évi talajterhelési díjból bruttó 800 e )</v>
      </c>
      <c r="B40" s="177">
        <v>667</v>
      </c>
      <c r="C40" s="177">
        <v>667</v>
      </c>
      <c r="D40" s="177"/>
      <c r="E40" s="328">
        <f t="shared" si="1"/>
        <v>0</v>
      </c>
      <c r="F40" s="204"/>
    </row>
    <row r="41" spans="1:6" s="173" customFormat="1" ht="50.25" customHeight="1">
      <c r="A41" s="192" t="str">
        <f>'[3]K_beruhazas'!C26</f>
        <v>mélyfekvésű lakások szennyvízelvezetés megoldása (2008. évi talajterhelési díjból , ami bruttó 1165e volt. /2008-ban felhasználva 164e/) </v>
      </c>
      <c r="B41" s="177">
        <v>834</v>
      </c>
      <c r="C41" s="177">
        <v>834</v>
      </c>
      <c r="D41" s="177"/>
      <c r="E41" s="328">
        <f t="shared" si="1"/>
        <v>0</v>
      </c>
      <c r="F41" s="204"/>
    </row>
    <row r="42" spans="1:6" s="173" customFormat="1" ht="15.75" customHeight="1">
      <c r="A42" s="176" t="str">
        <f>'[3]K_beruhazas'!C27</f>
        <v>mélyfekvésű lakások szennyvízelvezetésének ÁFA-ja</v>
      </c>
      <c r="B42" s="177">
        <v>300</v>
      </c>
      <c r="C42" s="177">
        <v>300</v>
      </c>
      <c r="D42" s="177"/>
      <c r="E42" s="328">
        <f t="shared" si="1"/>
        <v>0</v>
      </c>
      <c r="F42" s="204"/>
    </row>
    <row r="43" spans="1:6" s="173" customFormat="1" ht="15" customHeight="1">
      <c r="A43" s="176" t="s">
        <v>172</v>
      </c>
      <c r="B43" s="177"/>
      <c r="C43" s="177">
        <v>8300</v>
      </c>
      <c r="D43" s="177">
        <v>8300</v>
      </c>
      <c r="E43" s="328">
        <f t="shared" si="1"/>
        <v>1</v>
      </c>
      <c r="F43" s="204"/>
    </row>
    <row r="44" spans="1:6" s="173" customFormat="1" ht="15" customHeight="1">
      <c r="A44" s="176" t="s">
        <v>173</v>
      </c>
      <c r="B44" s="177"/>
      <c r="C44" s="177">
        <v>6000</v>
      </c>
      <c r="D44" s="177">
        <v>6000</v>
      </c>
      <c r="E44" s="328">
        <f t="shared" si="1"/>
        <v>1</v>
      </c>
      <c r="F44" s="204"/>
    </row>
    <row r="45" spans="1:6" s="173" customFormat="1" ht="15" customHeight="1">
      <c r="A45" s="176" t="s">
        <v>174</v>
      </c>
      <c r="B45" s="177"/>
      <c r="C45" s="177">
        <v>2200</v>
      </c>
      <c r="D45" s="177">
        <v>2245</v>
      </c>
      <c r="E45" s="328">
        <f t="shared" si="1"/>
        <v>1.0204545454545455</v>
      </c>
      <c r="F45" s="204"/>
    </row>
    <row r="46" spans="1:6" s="173" customFormat="1" ht="15" customHeight="1">
      <c r="A46" s="176" t="s">
        <v>175</v>
      </c>
      <c r="B46" s="177"/>
      <c r="C46" s="177">
        <v>100</v>
      </c>
      <c r="D46" s="177">
        <v>5</v>
      </c>
      <c r="E46" s="328">
        <f t="shared" si="1"/>
        <v>0.05</v>
      </c>
      <c r="F46" s="204"/>
    </row>
    <row r="47" spans="1:6" s="173" customFormat="1" ht="15" customHeight="1">
      <c r="A47" s="176" t="s">
        <v>184</v>
      </c>
      <c r="B47" s="177"/>
      <c r="C47" s="177">
        <v>100</v>
      </c>
      <c r="D47" s="177">
        <v>251</v>
      </c>
      <c r="E47" s="328">
        <f t="shared" si="1"/>
        <v>2.51</v>
      </c>
      <c r="F47" s="204"/>
    </row>
    <row r="48" spans="1:6" s="173" customFormat="1" ht="15" customHeight="1">
      <c r="A48" s="176" t="s">
        <v>185</v>
      </c>
      <c r="B48" s="177"/>
      <c r="C48" s="177">
        <v>20</v>
      </c>
      <c r="D48" s="177">
        <v>42</v>
      </c>
      <c r="E48" s="328">
        <f t="shared" si="1"/>
        <v>2.1</v>
      </c>
      <c r="F48" s="204"/>
    </row>
    <row r="49" spans="1:6" s="173" customFormat="1" ht="15" customHeight="1">
      <c r="A49" s="176" t="s">
        <v>186</v>
      </c>
      <c r="B49" s="177"/>
      <c r="C49" s="177">
        <v>358</v>
      </c>
      <c r="D49" s="177">
        <v>0</v>
      </c>
      <c r="E49" s="328">
        <f t="shared" si="1"/>
        <v>0</v>
      </c>
      <c r="F49" s="204"/>
    </row>
    <row r="50" spans="1:6" s="173" customFormat="1" ht="15" customHeight="1">
      <c r="A50" s="197" t="s">
        <v>187</v>
      </c>
      <c r="B50" s="220"/>
      <c r="C50" s="220">
        <v>72</v>
      </c>
      <c r="D50" s="220">
        <v>72</v>
      </c>
      <c r="E50" s="328">
        <f t="shared" si="1"/>
        <v>1</v>
      </c>
      <c r="F50" s="204"/>
    </row>
    <row r="51" spans="1:6" s="173" customFormat="1" ht="16.5" customHeight="1">
      <c r="A51" s="197" t="s">
        <v>196</v>
      </c>
      <c r="B51" s="220"/>
      <c r="C51" s="220">
        <v>461</v>
      </c>
      <c r="D51" s="220">
        <v>461</v>
      </c>
      <c r="E51" s="328">
        <f t="shared" si="1"/>
        <v>1</v>
      </c>
      <c r="F51" s="204"/>
    </row>
    <row r="52" spans="1:6" s="173" customFormat="1" ht="16.5" customHeight="1">
      <c r="A52" s="198" t="s">
        <v>198</v>
      </c>
      <c r="B52" s="221"/>
      <c r="C52" s="221">
        <v>104</v>
      </c>
      <c r="D52" s="221">
        <v>104</v>
      </c>
      <c r="E52" s="328">
        <f t="shared" si="1"/>
        <v>1</v>
      </c>
      <c r="F52" s="204"/>
    </row>
    <row r="53" spans="1:6" s="173" customFormat="1" ht="16.5" customHeight="1">
      <c r="A53" s="198" t="s">
        <v>205</v>
      </c>
      <c r="B53" s="224"/>
      <c r="C53" s="221">
        <v>0</v>
      </c>
      <c r="D53" s="221">
        <v>170</v>
      </c>
      <c r="E53" s="328"/>
      <c r="F53" s="204"/>
    </row>
    <row r="54" spans="1:6" s="173" customFormat="1" ht="16.5" customHeight="1">
      <c r="A54" s="198" t="s">
        <v>197</v>
      </c>
      <c r="B54" s="177"/>
      <c r="C54" s="221">
        <v>110</v>
      </c>
      <c r="D54" s="221">
        <v>112</v>
      </c>
      <c r="E54" s="328">
        <f t="shared" si="1"/>
        <v>1.018181818181818</v>
      </c>
      <c r="F54" s="204"/>
    </row>
    <row r="55" spans="1:8" s="173" customFormat="1" ht="15" customHeight="1">
      <c r="A55" s="174" t="s">
        <v>1</v>
      </c>
      <c r="B55" s="195">
        <f>SUM(B56:B59)</f>
        <v>600</v>
      </c>
      <c r="C55" s="195">
        <f>SUM(C56:C59)</f>
        <v>2306</v>
      </c>
      <c r="D55" s="195">
        <f>SUM(D56:D59)</f>
        <v>1625</v>
      </c>
      <c r="E55" s="330">
        <f aca="true" t="shared" si="2" ref="E55:E60">D55/C55</f>
        <v>0.704683434518647</v>
      </c>
      <c r="F55" s="203"/>
      <c r="H55" s="183"/>
    </row>
    <row r="56" spans="1:8" s="173" customFormat="1" ht="15" customHeight="1">
      <c r="A56" s="176" t="str">
        <f>'[3]K_beruhazas'!C33</f>
        <v>Mosogatógép vásárlás</v>
      </c>
      <c r="B56" s="177">
        <v>500</v>
      </c>
      <c r="C56" s="177">
        <v>500</v>
      </c>
      <c r="D56" s="177">
        <v>0</v>
      </c>
      <c r="E56" s="328">
        <f t="shared" si="2"/>
        <v>0</v>
      </c>
      <c r="F56" s="204"/>
      <c r="H56" s="183"/>
    </row>
    <row r="57" spans="1:8" s="173" customFormat="1" ht="15" customHeight="1">
      <c r="A57" s="176" t="str">
        <f>'[3]K_beruhazas'!C34</f>
        <v>mosogatógép ÁFA-ja</v>
      </c>
      <c r="B57" s="177">
        <v>100</v>
      </c>
      <c r="C57" s="177">
        <v>100</v>
      </c>
      <c r="D57" s="177">
        <v>0</v>
      </c>
      <c r="E57" s="328">
        <f t="shared" si="2"/>
        <v>0</v>
      </c>
      <c r="F57" s="204"/>
      <c r="H57" s="183"/>
    </row>
    <row r="58" spans="1:8" s="173" customFormat="1" ht="15" customHeight="1">
      <c r="A58" s="193" t="s">
        <v>199</v>
      </c>
      <c r="B58" s="194"/>
      <c r="C58" s="194">
        <v>170</v>
      </c>
      <c r="D58" s="194">
        <v>90</v>
      </c>
      <c r="E58" s="328">
        <f t="shared" si="2"/>
        <v>0.5294117647058824</v>
      </c>
      <c r="F58" s="204"/>
      <c r="H58" s="183"/>
    </row>
    <row r="59" spans="1:8" s="173" customFormat="1" ht="15" customHeight="1">
      <c r="A59" s="193" t="s">
        <v>200</v>
      </c>
      <c r="B59" s="194"/>
      <c r="C59" s="194">
        <v>1536</v>
      </c>
      <c r="D59" s="194">
        <v>1535</v>
      </c>
      <c r="E59" s="328">
        <f t="shared" si="2"/>
        <v>0.9993489583333334</v>
      </c>
      <c r="F59" s="204"/>
      <c r="H59" s="183"/>
    </row>
    <row r="60" spans="1:6" ht="30" customHeight="1">
      <c r="A60" s="185" t="s">
        <v>179</v>
      </c>
      <c r="B60" s="222">
        <f>B25+B55</f>
        <v>8482</v>
      </c>
      <c r="C60" s="222">
        <f>C25+C55</f>
        <v>31225</v>
      </c>
      <c r="D60" s="222">
        <f>D25+D55</f>
        <v>22613</v>
      </c>
      <c r="E60" s="332">
        <f t="shared" si="2"/>
        <v>0.7241953562850281</v>
      </c>
      <c r="F60" s="205"/>
    </row>
    <row r="61" spans="1:6" ht="12" customHeight="1">
      <c r="A61" s="187"/>
      <c r="B61" s="188"/>
      <c r="C61" s="188"/>
      <c r="D61" s="188"/>
      <c r="E61" s="188"/>
      <c r="F61" s="208"/>
    </row>
    <row r="62" spans="1:6" s="184" customFormat="1" ht="20.25" customHeight="1">
      <c r="A62" s="189" t="s">
        <v>181</v>
      </c>
      <c r="B62" s="172" t="s">
        <v>134</v>
      </c>
      <c r="C62" s="214" t="s">
        <v>202</v>
      </c>
      <c r="D62" s="214" t="s">
        <v>203</v>
      </c>
      <c r="E62" s="172" t="s">
        <v>204</v>
      </c>
      <c r="F62" s="202"/>
    </row>
    <row r="63" spans="1:6" s="173" customFormat="1" ht="15" customHeight="1">
      <c r="A63" s="176" t="s">
        <v>136</v>
      </c>
      <c r="B63" s="177">
        <v>5107</v>
      </c>
      <c r="C63" s="177">
        <v>5107</v>
      </c>
      <c r="D63" s="177">
        <v>2524</v>
      </c>
      <c r="E63" s="328">
        <f aca="true" t="shared" si="3" ref="E63:E68">D63/C63</f>
        <v>0.49422361464656356</v>
      </c>
      <c r="F63" s="204"/>
    </row>
    <row r="64" spans="1:6" s="173" customFormat="1" ht="17.25" customHeight="1">
      <c r="A64" s="176" t="s">
        <v>206</v>
      </c>
      <c r="B64" s="177">
        <v>18236</v>
      </c>
      <c r="C64" s="177">
        <v>18236</v>
      </c>
      <c r="D64" s="177">
        <v>5480</v>
      </c>
      <c r="E64" s="328">
        <f t="shared" si="3"/>
        <v>0.3005044966001316</v>
      </c>
      <c r="F64" s="204"/>
    </row>
    <row r="65" spans="1:6" s="173" customFormat="1" ht="17.25" customHeight="1">
      <c r="A65" s="176" t="s">
        <v>207</v>
      </c>
      <c r="B65" s="177">
        <v>766</v>
      </c>
      <c r="C65" s="177">
        <v>1722</v>
      </c>
      <c r="D65" s="177">
        <v>1286</v>
      </c>
      <c r="E65" s="328">
        <f t="shared" si="3"/>
        <v>0.7468060394889663</v>
      </c>
      <c r="F65" s="204"/>
    </row>
    <row r="66" spans="1:6" ht="15.75">
      <c r="A66" s="176" t="s">
        <v>183</v>
      </c>
      <c r="B66" s="177"/>
      <c r="C66" s="177">
        <v>600</v>
      </c>
      <c r="D66" s="177">
        <v>284</v>
      </c>
      <c r="E66" s="328">
        <f t="shared" si="3"/>
        <v>0.47333333333333333</v>
      </c>
      <c r="F66" s="204"/>
    </row>
    <row r="67" spans="1:6" ht="25.5">
      <c r="A67" s="190" t="s">
        <v>182</v>
      </c>
      <c r="B67" s="223">
        <f>SUM(B63:B66)</f>
        <v>24109</v>
      </c>
      <c r="C67" s="223">
        <f>SUM(C63:C66)</f>
        <v>25665</v>
      </c>
      <c r="D67" s="223">
        <f>SUM(D63:D66)</f>
        <v>9574</v>
      </c>
      <c r="E67" s="333">
        <f t="shared" si="3"/>
        <v>0.3730372102084551</v>
      </c>
      <c r="F67" s="205"/>
    </row>
    <row r="68" spans="1:6" ht="16.5">
      <c r="A68" s="186" t="s">
        <v>180</v>
      </c>
      <c r="B68" s="217">
        <f>B22+B60+B67</f>
        <v>43217</v>
      </c>
      <c r="C68" s="217">
        <f>C22+C60+C67</f>
        <v>75711</v>
      </c>
      <c r="D68" s="217">
        <f>D22+D60+D67</f>
        <v>46093</v>
      </c>
      <c r="E68" s="334">
        <f t="shared" si="3"/>
        <v>0.6088018914028345</v>
      </c>
      <c r="F68" s="209"/>
    </row>
    <row r="69" spans="2:4" ht="15">
      <c r="B69" s="218"/>
      <c r="C69" s="218"/>
      <c r="D69" s="218"/>
    </row>
  </sheetData>
  <sheetProtection password="DFAB" sheet="1" objects="1" scenarios="1" selectLockedCells="1" selectUnlockedCells="1"/>
  <mergeCells count="4">
    <mergeCell ref="A1:E1"/>
    <mergeCell ref="A4:E4"/>
    <mergeCell ref="A5:E5"/>
    <mergeCell ref="A23:E23"/>
  </mergeCells>
  <printOptions horizontalCentered="1" verticalCentered="1"/>
  <pageMargins left="0" right="0" top="0.3937007874015748" bottom="0.3937007874015748" header="0.5118110236220472" footer="0.5118110236220472"/>
  <pageSetup horizontalDpi="300" verticalDpi="300" orientation="portrait" paperSize="9" scale="64" r:id="rId1"/>
  <headerFooter alignWithMargins="0"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160"/>
  <sheetViews>
    <sheetView showZeros="0" view="pageBreakPreview" zoomScaleSheetLayoutView="100" workbookViewId="0" topLeftCell="A1">
      <selection activeCell="K34" sqref="K34"/>
    </sheetView>
  </sheetViews>
  <sheetFormatPr defaultColWidth="9.140625" defaultRowHeight="12.75"/>
  <cols>
    <col min="1" max="1" width="10.00390625" style="43" customWidth="1"/>
    <col min="2" max="2" width="58.7109375" style="44" customWidth="1"/>
    <col min="3" max="3" width="11.421875" style="44" customWidth="1"/>
    <col min="4" max="4" width="11.7109375" style="44" customWidth="1"/>
    <col min="5" max="6" width="11.28125" style="44" customWidth="1"/>
    <col min="7" max="7" width="0" style="41" hidden="1" customWidth="1"/>
    <col min="8" max="16384" width="9.140625" style="1" customWidth="1"/>
  </cols>
  <sheetData>
    <row r="1" spans="7:12" ht="12.75">
      <c r="G1" s="44"/>
      <c r="I1" s="225"/>
      <c r="J1" s="226" t="s">
        <v>166</v>
      </c>
      <c r="K1" s="226"/>
      <c r="L1" s="225"/>
    </row>
    <row r="2" spans="1:11" s="42" customFormat="1" ht="30.75" customHeight="1">
      <c r="A2" s="403" t="s">
        <v>252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</row>
    <row r="3" spans="1:256" s="45" customFormat="1" ht="12" customHeight="1">
      <c r="A3" s="225"/>
      <c r="B3" s="225"/>
      <c r="C3" s="225"/>
      <c r="D3" s="225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0"/>
      <c r="AA3" s="400"/>
      <c r="AB3" s="400"/>
      <c r="AC3" s="400"/>
      <c r="AD3" s="400"/>
      <c r="AE3" s="400"/>
      <c r="AF3" s="400"/>
      <c r="AG3" s="400"/>
      <c r="AH3" s="400"/>
      <c r="AI3" s="400"/>
      <c r="AJ3" s="400"/>
      <c r="AK3" s="400"/>
      <c r="AL3" s="400"/>
      <c r="AM3" s="400"/>
      <c r="AN3" s="400"/>
      <c r="AO3" s="400"/>
      <c r="AP3" s="400"/>
      <c r="AQ3" s="400"/>
      <c r="AR3" s="400"/>
      <c r="AS3" s="400"/>
      <c r="AT3" s="400"/>
      <c r="AU3" s="400"/>
      <c r="AV3" s="400"/>
      <c r="AW3" s="400"/>
      <c r="AX3" s="400"/>
      <c r="AY3" s="400"/>
      <c r="AZ3" s="400"/>
      <c r="BA3" s="400"/>
      <c r="BB3" s="400"/>
      <c r="BC3" s="400"/>
      <c r="BD3" s="400"/>
      <c r="BE3" s="400"/>
      <c r="BF3" s="400"/>
      <c r="BG3" s="400"/>
      <c r="BH3" s="400"/>
      <c r="BI3" s="400"/>
      <c r="BJ3" s="400"/>
      <c r="BK3" s="400"/>
      <c r="BL3" s="400"/>
      <c r="BM3" s="400"/>
      <c r="BN3" s="400"/>
      <c r="BO3" s="400"/>
      <c r="BP3" s="400"/>
      <c r="BQ3" s="400"/>
      <c r="BR3" s="400"/>
      <c r="BS3" s="400"/>
      <c r="BT3" s="400"/>
      <c r="BU3" s="400"/>
      <c r="BV3" s="400"/>
      <c r="BW3" s="400"/>
      <c r="BX3" s="400"/>
      <c r="BY3" s="400"/>
      <c r="BZ3" s="400"/>
      <c r="CA3" s="400"/>
      <c r="CB3" s="400"/>
      <c r="CC3" s="400"/>
      <c r="CD3" s="400"/>
      <c r="CE3" s="400"/>
      <c r="CF3" s="400"/>
      <c r="CG3" s="400"/>
      <c r="CH3" s="400"/>
      <c r="CI3" s="400"/>
      <c r="CJ3" s="400"/>
      <c r="CK3" s="400"/>
      <c r="CL3" s="400"/>
      <c r="CM3" s="400"/>
      <c r="CN3" s="400"/>
      <c r="CO3" s="400"/>
      <c r="CP3" s="400"/>
      <c r="CQ3" s="400"/>
      <c r="CR3" s="400"/>
      <c r="CS3" s="400"/>
      <c r="CT3" s="400"/>
      <c r="CU3" s="400"/>
      <c r="CV3" s="400"/>
      <c r="CW3" s="400"/>
      <c r="CX3" s="400"/>
      <c r="CY3" s="400"/>
      <c r="CZ3" s="400"/>
      <c r="DA3" s="400"/>
      <c r="DB3" s="400"/>
      <c r="DC3" s="400"/>
      <c r="DD3" s="400"/>
      <c r="DE3" s="400"/>
      <c r="DF3" s="400"/>
      <c r="DG3" s="400"/>
      <c r="DH3" s="400"/>
      <c r="DI3" s="400"/>
      <c r="DJ3" s="400"/>
      <c r="DK3" s="400"/>
      <c r="DL3" s="400"/>
      <c r="DM3" s="400"/>
      <c r="DN3" s="400"/>
      <c r="DO3" s="400"/>
      <c r="DP3" s="400"/>
      <c r="DQ3" s="400"/>
      <c r="DR3" s="400"/>
      <c r="DS3" s="400"/>
      <c r="DT3" s="400"/>
      <c r="DU3" s="400"/>
      <c r="DV3" s="400"/>
      <c r="DW3" s="400"/>
      <c r="DX3" s="400"/>
      <c r="DY3" s="400"/>
      <c r="DZ3" s="400"/>
      <c r="EA3" s="400"/>
      <c r="EB3" s="400"/>
      <c r="EC3" s="400"/>
      <c r="ED3" s="400"/>
      <c r="EE3" s="400"/>
      <c r="EF3" s="400"/>
      <c r="EG3" s="400"/>
      <c r="EH3" s="400"/>
      <c r="EI3" s="400"/>
      <c r="EJ3" s="400"/>
      <c r="EK3" s="400"/>
      <c r="EL3" s="400"/>
      <c r="EM3" s="400"/>
      <c r="EN3" s="400"/>
      <c r="EO3" s="400"/>
      <c r="EP3" s="400"/>
      <c r="EQ3" s="400"/>
      <c r="ER3" s="400"/>
      <c r="ES3" s="400"/>
      <c r="ET3" s="400"/>
      <c r="EU3" s="400"/>
      <c r="EV3" s="400"/>
      <c r="EW3" s="400"/>
      <c r="EX3" s="400"/>
      <c r="EY3" s="400"/>
      <c r="EZ3" s="400"/>
      <c r="FA3" s="400"/>
      <c r="FB3" s="400"/>
      <c r="FC3" s="400"/>
      <c r="FD3" s="400"/>
      <c r="FE3" s="400"/>
      <c r="FF3" s="400"/>
      <c r="FG3" s="400"/>
      <c r="FH3" s="400"/>
      <c r="FI3" s="400"/>
      <c r="FJ3" s="400"/>
      <c r="FK3" s="400"/>
      <c r="FL3" s="400"/>
      <c r="FM3" s="400"/>
      <c r="FN3" s="400"/>
      <c r="FO3" s="400"/>
      <c r="FP3" s="400"/>
      <c r="FQ3" s="400"/>
      <c r="FR3" s="400"/>
      <c r="FS3" s="400"/>
      <c r="FT3" s="400"/>
      <c r="FU3" s="400"/>
      <c r="FV3" s="400"/>
      <c r="FW3" s="400"/>
      <c r="FX3" s="400"/>
      <c r="FY3" s="400"/>
      <c r="FZ3" s="400"/>
      <c r="GA3" s="400"/>
      <c r="GB3" s="400"/>
      <c r="GC3" s="400"/>
      <c r="GD3" s="400"/>
      <c r="GE3" s="400"/>
      <c r="GF3" s="400"/>
      <c r="GG3" s="400"/>
      <c r="GH3" s="400"/>
      <c r="GI3" s="400"/>
      <c r="GJ3" s="400"/>
      <c r="GK3" s="400"/>
      <c r="GL3" s="400"/>
      <c r="GM3" s="400"/>
      <c r="GN3" s="400"/>
      <c r="GO3" s="400"/>
      <c r="GP3" s="400"/>
      <c r="GQ3" s="400"/>
      <c r="GR3" s="400"/>
      <c r="GS3" s="400"/>
      <c r="GT3" s="400"/>
      <c r="GU3" s="400"/>
      <c r="GV3" s="400"/>
      <c r="GW3" s="400"/>
      <c r="GX3" s="400"/>
      <c r="GY3" s="400"/>
      <c r="GZ3" s="400"/>
      <c r="HA3" s="400"/>
      <c r="HB3" s="400"/>
      <c r="HC3" s="400"/>
      <c r="HD3" s="400"/>
      <c r="HE3" s="400"/>
      <c r="HF3" s="400"/>
      <c r="HG3" s="400"/>
      <c r="HH3" s="400"/>
      <c r="HI3" s="400"/>
      <c r="HJ3" s="400"/>
      <c r="HK3" s="400"/>
      <c r="HL3" s="400"/>
      <c r="HM3" s="400"/>
      <c r="HN3" s="400"/>
      <c r="HO3" s="400"/>
      <c r="HP3" s="400"/>
      <c r="HQ3" s="400"/>
      <c r="HR3" s="400"/>
      <c r="HS3" s="400"/>
      <c r="HT3" s="400"/>
      <c r="HU3" s="400"/>
      <c r="HV3" s="400"/>
      <c r="HW3" s="400"/>
      <c r="HX3" s="400"/>
      <c r="HY3" s="400"/>
      <c r="HZ3" s="400"/>
      <c r="IA3" s="400"/>
      <c r="IB3" s="400"/>
      <c r="IC3" s="400"/>
      <c r="ID3" s="400"/>
      <c r="IE3" s="400"/>
      <c r="IF3" s="400"/>
      <c r="IG3" s="400"/>
      <c r="IH3" s="400"/>
      <c r="II3" s="400"/>
      <c r="IJ3" s="400"/>
      <c r="IK3" s="400"/>
      <c r="IL3" s="400"/>
      <c r="IM3" s="400"/>
      <c r="IN3" s="400"/>
      <c r="IO3" s="400"/>
      <c r="IP3" s="400"/>
      <c r="IQ3" s="400"/>
      <c r="IR3" s="400"/>
      <c r="IS3" s="400"/>
      <c r="IT3" s="400"/>
      <c r="IU3" s="400"/>
      <c r="IV3" s="400"/>
    </row>
    <row r="4" spans="1:256" s="45" customFormat="1" ht="84" customHeight="1" hidden="1">
      <c r="A4" s="225"/>
      <c r="B4" s="225"/>
      <c r="C4" s="225"/>
      <c r="D4" s="225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  <c r="AK4" s="400"/>
      <c r="AL4" s="400"/>
      <c r="AM4" s="400"/>
      <c r="AN4" s="400"/>
      <c r="AO4" s="400"/>
      <c r="AP4" s="400"/>
      <c r="AQ4" s="400"/>
      <c r="AR4" s="400"/>
      <c r="AS4" s="400"/>
      <c r="AT4" s="400"/>
      <c r="AU4" s="400"/>
      <c r="AV4" s="400"/>
      <c r="AW4" s="400"/>
      <c r="AX4" s="400"/>
      <c r="AY4" s="400"/>
      <c r="AZ4" s="400"/>
      <c r="BA4" s="400"/>
      <c r="BB4" s="400"/>
      <c r="BC4" s="400"/>
      <c r="BD4" s="400"/>
      <c r="BE4" s="400"/>
      <c r="BF4" s="400"/>
      <c r="BG4" s="400"/>
      <c r="BH4" s="400"/>
      <c r="BI4" s="400"/>
      <c r="BJ4" s="400"/>
      <c r="BK4" s="400"/>
      <c r="BL4" s="400"/>
      <c r="BM4" s="400"/>
      <c r="BN4" s="400"/>
      <c r="BO4" s="400"/>
      <c r="BP4" s="400"/>
      <c r="BQ4" s="400"/>
      <c r="BR4" s="400"/>
      <c r="BS4" s="400"/>
      <c r="BT4" s="400"/>
      <c r="BU4" s="400"/>
      <c r="BV4" s="400"/>
      <c r="BW4" s="400"/>
      <c r="BX4" s="400"/>
      <c r="BY4" s="400"/>
      <c r="BZ4" s="400"/>
      <c r="CA4" s="400"/>
      <c r="CB4" s="400"/>
      <c r="CC4" s="400"/>
      <c r="CD4" s="400"/>
      <c r="CE4" s="400"/>
      <c r="CF4" s="400"/>
      <c r="CG4" s="400"/>
      <c r="CH4" s="400"/>
      <c r="CI4" s="400"/>
      <c r="CJ4" s="400"/>
      <c r="CK4" s="400"/>
      <c r="CL4" s="400"/>
      <c r="CM4" s="400"/>
      <c r="CN4" s="400"/>
      <c r="CO4" s="400"/>
      <c r="CP4" s="400"/>
      <c r="CQ4" s="400"/>
      <c r="CR4" s="400"/>
      <c r="CS4" s="400"/>
      <c r="CT4" s="400"/>
      <c r="CU4" s="400"/>
      <c r="CV4" s="400"/>
      <c r="CW4" s="400"/>
      <c r="CX4" s="400"/>
      <c r="CY4" s="400"/>
      <c r="CZ4" s="400"/>
      <c r="DA4" s="400"/>
      <c r="DB4" s="400"/>
      <c r="DC4" s="400"/>
      <c r="DD4" s="400"/>
      <c r="DE4" s="400"/>
      <c r="DF4" s="400"/>
      <c r="DG4" s="400"/>
      <c r="DH4" s="400"/>
      <c r="DI4" s="400"/>
      <c r="DJ4" s="400"/>
      <c r="DK4" s="400"/>
      <c r="DL4" s="400"/>
      <c r="DM4" s="400"/>
      <c r="DN4" s="400"/>
      <c r="DO4" s="400"/>
      <c r="DP4" s="400"/>
      <c r="DQ4" s="400"/>
      <c r="DR4" s="400"/>
      <c r="DS4" s="400"/>
      <c r="DT4" s="400"/>
      <c r="DU4" s="400"/>
      <c r="DV4" s="400"/>
      <c r="DW4" s="400"/>
      <c r="DX4" s="400"/>
      <c r="DY4" s="400"/>
      <c r="DZ4" s="400"/>
      <c r="EA4" s="400"/>
      <c r="EB4" s="400"/>
      <c r="EC4" s="400"/>
      <c r="ED4" s="400"/>
      <c r="EE4" s="400"/>
      <c r="EF4" s="400"/>
      <c r="EG4" s="400"/>
      <c r="EH4" s="400"/>
      <c r="EI4" s="400"/>
      <c r="EJ4" s="400"/>
      <c r="EK4" s="400"/>
      <c r="EL4" s="400"/>
      <c r="EM4" s="400"/>
      <c r="EN4" s="400"/>
      <c r="EO4" s="400"/>
      <c r="EP4" s="400"/>
      <c r="EQ4" s="400"/>
      <c r="ER4" s="400"/>
      <c r="ES4" s="400"/>
      <c r="ET4" s="400"/>
      <c r="EU4" s="400"/>
      <c r="EV4" s="400"/>
      <c r="EW4" s="400"/>
      <c r="EX4" s="400"/>
      <c r="EY4" s="400"/>
      <c r="EZ4" s="400"/>
      <c r="FA4" s="400"/>
      <c r="FB4" s="400"/>
      <c r="FC4" s="400"/>
      <c r="FD4" s="400"/>
      <c r="FE4" s="400"/>
      <c r="FF4" s="400"/>
      <c r="FG4" s="400"/>
      <c r="FH4" s="400"/>
      <c r="FI4" s="400"/>
      <c r="FJ4" s="400"/>
      <c r="FK4" s="400"/>
      <c r="FL4" s="400"/>
      <c r="FM4" s="400"/>
      <c r="FN4" s="400"/>
      <c r="FO4" s="400"/>
      <c r="FP4" s="400"/>
      <c r="FQ4" s="400"/>
      <c r="FR4" s="400"/>
      <c r="FS4" s="400"/>
      <c r="FT4" s="400"/>
      <c r="FU4" s="400"/>
      <c r="FV4" s="400"/>
      <c r="FW4" s="400"/>
      <c r="FX4" s="400"/>
      <c r="FY4" s="400"/>
      <c r="FZ4" s="400"/>
      <c r="GA4" s="400"/>
      <c r="GB4" s="400"/>
      <c r="GC4" s="400"/>
      <c r="GD4" s="400"/>
      <c r="GE4" s="400"/>
      <c r="GF4" s="400"/>
      <c r="GG4" s="400"/>
      <c r="GH4" s="400"/>
      <c r="GI4" s="400"/>
      <c r="GJ4" s="400"/>
      <c r="GK4" s="400"/>
      <c r="GL4" s="400"/>
      <c r="GM4" s="400"/>
      <c r="GN4" s="400"/>
      <c r="GO4" s="400"/>
      <c r="GP4" s="400"/>
      <c r="GQ4" s="400"/>
      <c r="GR4" s="400"/>
      <c r="GS4" s="400"/>
      <c r="GT4" s="400"/>
      <c r="GU4" s="400"/>
      <c r="GV4" s="400"/>
      <c r="GW4" s="400"/>
      <c r="GX4" s="400"/>
      <c r="GY4" s="400"/>
      <c r="GZ4" s="400"/>
      <c r="HA4" s="400"/>
      <c r="HB4" s="400"/>
      <c r="HC4" s="400"/>
      <c r="HD4" s="400"/>
      <c r="HE4" s="400"/>
      <c r="HF4" s="400"/>
      <c r="HG4" s="400"/>
      <c r="HH4" s="400"/>
      <c r="HI4" s="400"/>
      <c r="HJ4" s="400"/>
      <c r="HK4" s="400"/>
      <c r="HL4" s="400"/>
      <c r="HM4" s="400"/>
      <c r="HN4" s="400"/>
      <c r="HO4" s="400"/>
      <c r="HP4" s="400"/>
      <c r="HQ4" s="400"/>
      <c r="HR4" s="400"/>
      <c r="HS4" s="400"/>
      <c r="HT4" s="400"/>
      <c r="HU4" s="400"/>
      <c r="HV4" s="400"/>
      <c r="HW4" s="400"/>
      <c r="HX4" s="400"/>
      <c r="HY4" s="400"/>
      <c r="HZ4" s="400"/>
      <c r="IA4" s="400"/>
      <c r="IB4" s="400"/>
      <c r="IC4" s="400"/>
      <c r="ID4" s="400"/>
      <c r="IE4" s="400"/>
      <c r="IF4" s="400"/>
      <c r="IG4" s="400"/>
      <c r="IH4" s="400"/>
      <c r="II4" s="400"/>
      <c r="IJ4" s="400"/>
      <c r="IK4" s="400"/>
      <c r="IL4" s="400"/>
      <c r="IM4" s="400"/>
      <c r="IN4" s="400"/>
      <c r="IO4" s="400"/>
      <c r="IP4" s="400"/>
      <c r="IQ4" s="400"/>
      <c r="IR4" s="400"/>
      <c r="IS4" s="400"/>
      <c r="IT4" s="400"/>
      <c r="IU4" s="400"/>
      <c r="IV4" s="400"/>
    </row>
    <row r="5" spans="3:10" ht="84" customHeight="1" hidden="1">
      <c r="C5" s="227"/>
      <c r="D5" s="227"/>
      <c r="G5" s="44"/>
      <c r="J5" s="227" t="s">
        <v>137</v>
      </c>
    </row>
    <row r="6" spans="1:11" s="46" customFormat="1" ht="84" customHeight="1" hidden="1">
      <c r="A6" s="406" t="s">
        <v>138</v>
      </c>
      <c r="B6" s="408" t="s">
        <v>139</v>
      </c>
      <c r="C6" s="382" t="s">
        <v>218</v>
      </c>
      <c r="D6" s="382" t="s">
        <v>209</v>
      </c>
      <c r="E6" s="382" t="s">
        <v>210</v>
      </c>
      <c r="F6" s="404" t="s">
        <v>211</v>
      </c>
      <c r="H6" s="382" t="s">
        <v>219</v>
      </c>
      <c r="I6" s="382" t="s">
        <v>212</v>
      </c>
      <c r="J6" s="382" t="s">
        <v>213</v>
      </c>
      <c r="K6" s="404" t="s">
        <v>214</v>
      </c>
    </row>
    <row r="7" spans="1:11" s="46" customFormat="1" ht="80.25" customHeight="1">
      <c r="A7" s="407"/>
      <c r="B7" s="409"/>
      <c r="C7" s="401"/>
      <c r="D7" s="401"/>
      <c r="E7" s="401"/>
      <c r="F7" s="405"/>
      <c r="H7" s="401"/>
      <c r="I7" s="401"/>
      <c r="J7" s="401"/>
      <c r="K7" s="405"/>
    </row>
    <row r="8" spans="1:11" s="48" customFormat="1" ht="12.75" customHeight="1">
      <c r="A8" s="228" t="str">
        <f>'[2]2a_mell'!C3</f>
        <v>014012.</v>
      </c>
      <c r="B8" s="229" t="str">
        <f>'[2]2a_mell'!C4</f>
        <v>növényterm.kertészeti szolg</v>
      </c>
      <c r="C8" s="230">
        <f>'[5]2a_mell_módosított_ei'!O47</f>
        <v>0</v>
      </c>
      <c r="D8" s="230">
        <f>'[5]2a_mell_módosított_ei'!C59</f>
        <v>0</v>
      </c>
      <c r="E8" s="231">
        <v>0</v>
      </c>
      <c r="F8" s="232"/>
      <c r="G8" s="231"/>
      <c r="H8" s="233">
        <v>100</v>
      </c>
      <c r="I8" s="230">
        <v>100</v>
      </c>
      <c r="J8" s="233"/>
      <c r="K8" s="232">
        <f>J8/I8</f>
        <v>0</v>
      </c>
    </row>
    <row r="9" spans="1:11" s="48" customFormat="1" ht="12.75" customHeight="1">
      <c r="A9" s="228">
        <f>'[2]2a_mell'!D3</f>
        <v>452025</v>
      </c>
      <c r="B9" s="229" t="str">
        <f>'[2]2a_mell'!D4</f>
        <v>utak, hidak</v>
      </c>
      <c r="C9" s="233">
        <v>0</v>
      </c>
      <c r="D9" s="230">
        <f>'[5]2a_mell_módosított_ei'!D59</f>
        <v>0</v>
      </c>
      <c r="E9" s="231">
        <v>0</v>
      </c>
      <c r="F9" s="232"/>
      <c r="G9" s="231"/>
      <c r="H9" s="233">
        <v>1370</v>
      </c>
      <c r="I9" s="230">
        <v>1520</v>
      </c>
      <c r="J9" s="233">
        <v>886</v>
      </c>
      <c r="K9" s="232">
        <f aca="true" t="shared" si="0" ref="K9:K35">J9/I9</f>
        <v>0.5828947368421052</v>
      </c>
    </row>
    <row r="10" spans="1:11" s="48" customFormat="1" ht="12.75" customHeight="1">
      <c r="A10" s="228">
        <f>'[2]2a_mell'!F3</f>
        <v>552411</v>
      </c>
      <c r="B10" s="229" t="str">
        <f>'[2]2a_mell'!F4</f>
        <v>munkahelyi vendéglátás</v>
      </c>
      <c r="C10" s="233">
        <v>7367</v>
      </c>
      <c r="D10" s="230">
        <v>7367</v>
      </c>
      <c r="E10" s="231">
        <v>5360</v>
      </c>
      <c r="F10" s="232">
        <f>E10/D10</f>
        <v>0.727568888285598</v>
      </c>
      <c r="G10" s="231"/>
      <c r="H10" s="233">
        <v>22522</v>
      </c>
      <c r="I10" s="230">
        <v>22522</v>
      </c>
      <c r="J10" s="233">
        <v>12784</v>
      </c>
      <c r="K10" s="232">
        <f t="shared" si="0"/>
        <v>0.5676227688482373</v>
      </c>
    </row>
    <row r="11" spans="1:11" s="48" customFormat="1" ht="12.75" customHeight="1">
      <c r="A11" s="228">
        <v>701015</v>
      </c>
      <c r="B11" s="229" t="s">
        <v>140</v>
      </c>
      <c r="C11" s="233">
        <v>1791</v>
      </c>
      <c r="D11" s="230">
        <v>1721</v>
      </c>
      <c r="E11" s="231">
        <v>792</v>
      </c>
      <c r="F11" s="232">
        <f>E11/D11</f>
        <v>0.4601975595583963</v>
      </c>
      <c r="G11" s="231"/>
      <c r="H11" s="233">
        <v>240</v>
      </c>
      <c r="I11" s="230">
        <v>240</v>
      </c>
      <c r="J11" s="233">
        <v>176</v>
      </c>
      <c r="K11" s="232">
        <f t="shared" si="0"/>
        <v>0.7333333333333333</v>
      </c>
    </row>
    <row r="12" spans="1:11" s="48" customFormat="1" ht="12.75" customHeight="1">
      <c r="A12" s="228">
        <f>'[2]2a_mell'!H3</f>
        <v>751153</v>
      </c>
      <c r="B12" s="229" t="str">
        <f>'[2]2a_mell'!H4</f>
        <v>önk. igazgatási tev.</v>
      </c>
      <c r="C12" s="233">
        <v>249782</v>
      </c>
      <c r="D12" s="230">
        <v>278833</v>
      </c>
      <c r="E12" s="231">
        <v>36286</v>
      </c>
      <c r="F12" s="232">
        <f>E12/D12</f>
        <v>0.13013524224177195</v>
      </c>
      <c r="G12" s="231"/>
      <c r="H12" s="233">
        <v>287470</v>
      </c>
      <c r="I12" s="230">
        <v>326608</v>
      </c>
      <c r="J12" s="233">
        <v>75611</v>
      </c>
      <c r="K12" s="232">
        <f t="shared" si="0"/>
        <v>0.23150382109440062</v>
      </c>
    </row>
    <row r="13" spans="1:11" s="48" customFormat="1" ht="12.75" customHeight="1">
      <c r="A13" s="228">
        <v>751175</v>
      </c>
      <c r="B13" s="229" t="s">
        <v>169</v>
      </c>
      <c r="C13" s="233">
        <v>0</v>
      </c>
      <c r="D13" s="230">
        <v>0</v>
      </c>
      <c r="E13" s="231">
        <v>537</v>
      </c>
      <c r="F13" s="232"/>
      <c r="G13" s="231"/>
      <c r="H13" s="233">
        <v>0</v>
      </c>
      <c r="I13" s="230"/>
      <c r="J13" s="233">
        <v>204</v>
      </c>
      <c r="K13" s="232"/>
    </row>
    <row r="14" spans="1:11" s="48" customFormat="1" ht="12.75" customHeight="1">
      <c r="A14" s="228">
        <f>'[2]2a_mell'!I3</f>
        <v>751854</v>
      </c>
      <c r="B14" s="229" t="str">
        <f>'[2]2a_mell'!I4</f>
        <v>község gazdálkodás</v>
      </c>
      <c r="C14" s="233">
        <v>7257</v>
      </c>
      <c r="D14" s="230">
        <v>7257</v>
      </c>
      <c r="E14" s="231">
        <v>871</v>
      </c>
      <c r="F14" s="232">
        <f>E14/D14</f>
        <v>0.1200220476781039</v>
      </c>
      <c r="G14" s="231"/>
      <c r="H14" s="233">
        <v>13407</v>
      </c>
      <c r="I14" s="230">
        <v>13407</v>
      </c>
      <c r="J14" s="233">
        <v>4851</v>
      </c>
      <c r="K14" s="232">
        <f t="shared" si="0"/>
        <v>0.3618259118371</v>
      </c>
    </row>
    <row r="15" spans="1:11" s="48" customFormat="1" ht="12.75" customHeight="1">
      <c r="A15" s="228">
        <f>'[2]2a_mell'!J3</f>
        <v>751867</v>
      </c>
      <c r="B15" s="229" t="str">
        <f>'[2]2a_mell'!J4</f>
        <v>temető fentartás</v>
      </c>
      <c r="C15" s="233">
        <v>446</v>
      </c>
      <c r="D15" s="230">
        <v>446</v>
      </c>
      <c r="E15" s="231">
        <v>214</v>
      </c>
      <c r="F15" s="232">
        <f>E15/D15</f>
        <v>0.4798206278026906</v>
      </c>
      <c r="G15" s="231"/>
      <c r="H15" s="233">
        <v>156</v>
      </c>
      <c r="I15" s="230">
        <v>156</v>
      </c>
      <c r="J15" s="233">
        <v>16</v>
      </c>
      <c r="K15" s="232">
        <f t="shared" si="0"/>
        <v>0.10256410256410256</v>
      </c>
    </row>
    <row r="16" spans="1:11" s="48" customFormat="1" ht="12.75" customHeight="1">
      <c r="A16" s="228">
        <f>'[2]2a_mell'!K3</f>
        <v>751878</v>
      </c>
      <c r="B16" s="229" t="str">
        <f>'[2]2a_mell'!K4</f>
        <v>közvilágítás</v>
      </c>
      <c r="C16" s="233">
        <v>0</v>
      </c>
      <c r="D16" s="230"/>
      <c r="E16" s="231"/>
      <c r="F16" s="232"/>
      <c r="G16" s="231"/>
      <c r="H16" s="233">
        <v>10750</v>
      </c>
      <c r="I16" s="230">
        <v>10750</v>
      </c>
      <c r="J16" s="233">
        <v>4881</v>
      </c>
      <c r="K16" s="232">
        <f t="shared" si="0"/>
        <v>0.454046511627907</v>
      </c>
    </row>
    <row r="17" spans="1:11" s="48" customFormat="1" ht="12.75" customHeight="1">
      <c r="A17" s="228">
        <v>751966</v>
      </c>
      <c r="B17" s="229" t="s">
        <v>141</v>
      </c>
      <c r="C17" s="233">
        <v>206641</v>
      </c>
      <c r="D17" s="230">
        <v>216916</v>
      </c>
      <c r="E17" s="231">
        <v>119743</v>
      </c>
      <c r="F17" s="232">
        <f>E17/D17</f>
        <v>0.5520247469066367</v>
      </c>
      <c r="G17" s="231"/>
      <c r="H17" s="233"/>
      <c r="I17" s="230"/>
      <c r="J17" s="233"/>
      <c r="K17" s="232"/>
    </row>
    <row r="18" spans="1:11" s="48" customFormat="1" ht="12.75" customHeight="1">
      <c r="A18" s="228">
        <f>'[2]2a_mell'!M3</f>
        <v>801214</v>
      </c>
      <c r="B18" s="229" t="str">
        <f>'[2]2a_mell'!M4</f>
        <v>alapfokú oktatás</v>
      </c>
      <c r="C18" s="233">
        <v>0</v>
      </c>
      <c r="D18" s="230"/>
      <c r="E18" s="231"/>
      <c r="F18" s="232"/>
      <c r="G18" s="231"/>
      <c r="H18" s="233">
        <v>0</v>
      </c>
      <c r="I18" s="230"/>
      <c r="J18" s="233"/>
      <c r="K18" s="232"/>
    </row>
    <row r="19" spans="1:11" s="48" customFormat="1" ht="12.75" customHeight="1">
      <c r="A19" s="228">
        <f>'[2]2a_mell'!N3</f>
        <v>851219</v>
      </c>
      <c r="B19" s="229" t="str">
        <f>'[2]2a_mell'!N4</f>
        <v>háziorvosi szolgálat</v>
      </c>
      <c r="C19" s="233">
        <v>0</v>
      </c>
      <c r="D19" s="230"/>
      <c r="E19" s="231"/>
      <c r="F19" s="232"/>
      <c r="G19" s="231"/>
      <c r="H19" s="233"/>
      <c r="I19" s="230"/>
      <c r="J19" s="233"/>
      <c r="K19" s="232"/>
    </row>
    <row r="20" spans="1:11" s="48" customFormat="1" ht="12.75" customHeight="1">
      <c r="A20" s="228">
        <f>'[2]2a_mell'!O3</f>
        <v>851297</v>
      </c>
      <c r="B20" s="229" t="str">
        <f>'[2]2a_mell'!O4</f>
        <v>védőnői szolgálat</v>
      </c>
      <c r="C20" s="233">
        <v>4383</v>
      </c>
      <c r="D20" s="230">
        <v>4383</v>
      </c>
      <c r="E20" s="231">
        <v>2065</v>
      </c>
      <c r="F20" s="232">
        <f>E20/D20</f>
        <v>0.4711384896189824</v>
      </c>
      <c r="G20" s="231"/>
      <c r="H20" s="233">
        <v>9042</v>
      </c>
      <c r="I20" s="230">
        <v>9042</v>
      </c>
      <c r="J20" s="233">
        <v>5229</v>
      </c>
      <c r="K20" s="232">
        <f t="shared" si="0"/>
        <v>0.5783012607830126</v>
      </c>
    </row>
    <row r="21" spans="1:11" s="48" customFormat="1" ht="12.75" customHeight="1">
      <c r="A21" s="228">
        <f>'[2]2a_mell'!P3</f>
        <v>851967</v>
      </c>
      <c r="B21" s="229" t="str">
        <f>'[2]2a_mell'!P4</f>
        <v>iskola egészségügy</v>
      </c>
      <c r="C21" s="233">
        <v>57</v>
      </c>
      <c r="D21" s="230">
        <v>57</v>
      </c>
      <c r="E21" s="231"/>
      <c r="F21" s="232">
        <f>E21/D21</f>
        <v>0</v>
      </c>
      <c r="G21" s="231"/>
      <c r="H21" s="233">
        <v>57</v>
      </c>
      <c r="I21" s="230">
        <v>57</v>
      </c>
      <c r="J21" s="233">
        <v>14</v>
      </c>
      <c r="K21" s="232">
        <f t="shared" si="0"/>
        <v>0.24561403508771928</v>
      </c>
    </row>
    <row r="22" spans="1:11" s="48" customFormat="1" ht="12.75" customHeight="1">
      <c r="A22" s="228">
        <f>'[2]2a_mell'!Q3</f>
        <v>853233</v>
      </c>
      <c r="B22" s="229" t="str">
        <f>'[2]2a_mell'!Q4</f>
        <v>házi segítségnyújtás</v>
      </c>
      <c r="C22" s="233">
        <v>0</v>
      </c>
      <c r="D22" s="230"/>
      <c r="E22" s="231"/>
      <c r="F22" s="232"/>
      <c r="G22" s="231"/>
      <c r="H22" s="233">
        <v>511</v>
      </c>
      <c r="I22" s="230">
        <v>511</v>
      </c>
      <c r="J22" s="233">
        <v>198</v>
      </c>
      <c r="K22" s="232">
        <f t="shared" si="0"/>
        <v>0.38747553816046965</v>
      </c>
    </row>
    <row r="23" spans="1:11" s="48" customFormat="1" ht="12.75" customHeight="1">
      <c r="A23" s="228">
        <f>'[2]2a_mell'!R3</f>
        <v>853255</v>
      </c>
      <c r="B23" s="229" t="str">
        <f>'[2]2a_mell'!R4</f>
        <v>szociális étkeztetés</v>
      </c>
      <c r="C23" s="233">
        <v>0</v>
      </c>
      <c r="D23" s="230"/>
      <c r="E23" s="231"/>
      <c r="F23" s="232"/>
      <c r="G23" s="231"/>
      <c r="H23" s="233"/>
      <c r="I23" s="230"/>
      <c r="J23" s="233"/>
      <c r="K23" s="232"/>
    </row>
    <row r="24" spans="1:11" s="48" customFormat="1" ht="12.75" customHeight="1">
      <c r="A24" s="228">
        <f>'[2]2a_mell'!S3</f>
        <v>853311</v>
      </c>
      <c r="B24" s="229" t="str">
        <f>'[2]2a_mell'!S4</f>
        <v>pénzbeli rendszeres szociális ellátások</v>
      </c>
      <c r="C24" s="233">
        <v>0</v>
      </c>
      <c r="D24" s="230"/>
      <c r="E24" s="231"/>
      <c r="F24" s="232"/>
      <c r="G24" s="231"/>
      <c r="H24" s="233">
        <v>19104</v>
      </c>
      <c r="I24" s="230">
        <v>19499</v>
      </c>
      <c r="J24" s="233">
        <v>8783</v>
      </c>
      <c r="K24" s="232">
        <f t="shared" si="0"/>
        <v>0.4504333555566952</v>
      </c>
    </row>
    <row r="25" spans="1:11" s="48" customFormat="1" ht="12.75" customHeight="1">
      <c r="A25" s="228">
        <f>'[2]2a_mell'!T3</f>
        <v>853344</v>
      </c>
      <c r="B25" s="229" t="str">
        <f>'[2]2a_mell'!T4</f>
        <v>eseti pénzbeli ellátás</v>
      </c>
      <c r="C25" s="233">
        <v>0</v>
      </c>
      <c r="D25" s="230"/>
      <c r="E25" s="231"/>
      <c r="F25" s="232"/>
      <c r="G25" s="231"/>
      <c r="H25" s="233">
        <v>3450</v>
      </c>
      <c r="I25" s="230">
        <v>4009</v>
      </c>
      <c r="J25" s="233">
        <v>1420</v>
      </c>
      <c r="K25" s="232">
        <f t="shared" si="0"/>
        <v>0.35420304315290596</v>
      </c>
    </row>
    <row r="26" spans="1:11" s="48" customFormat="1" ht="12.75" customHeight="1">
      <c r="A26" s="228">
        <f>'[2]2a_mell'!U3</f>
        <v>901116</v>
      </c>
      <c r="B26" s="229" t="str">
        <f>'[2]2a_mell'!U4</f>
        <v>szennyvíz</v>
      </c>
      <c r="C26" s="233">
        <v>3850</v>
      </c>
      <c r="D26" s="230">
        <v>3850</v>
      </c>
      <c r="E26" s="231">
        <v>2529</v>
      </c>
      <c r="F26" s="232">
        <f>E26/D26</f>
        <v>0.6568831168831168</v>
      </c>
      <c r="G26" s="231"/>
      <c r="H26" s="233">
        <v>26163</v>
      </c>
      <c r="I26" s="230">
        <v>26163</v>
      </c>
      <c r="J26" s="233">
        <v>8518</v>
      </c>
      <c r="K26" s="232">
        <f t="shared" si="0"/>
        <v>0.32557428429461455</v>
      </c>
    </row>
    <row r="27" spans="1:11" s="48" customFormat="1" ht="12.75" customHeight="1">
      <c r="A27" s="234">
        <v>902113</v>
      </c>
      <c r="B27" s="229" t="s">
        <v>142</v>
      </c>
      <c r="C27" s="233">
        <v>507</v>
      </c>
      <c r="D27" s="230">
        <v>507</v>
      </c>
      <c r="E27" s="231">
        <v>983</v>
      </c>
      <c r="F27" s="232">
        <f>E27/D27</f>
        <v>1.9388560157790926</v>
      </c>
      <c r="G27" s="231"/>
      <c r="H27" s="233">
        <v>1173</v>
      </c>
      <c r="I27" s="230">
        <v>2129</v>
      </c>
      <c r="J27" s="233">
        <v>2352</v>
      </c>
      <c r="K27" s="232">
        <f t="shared" si="0"/>
        <v>1.1047440112728981</v>
      </c>
    </row>
    <row r="28" spans="1:11" s="48" customFormat="1" ht="12.75" customHeight="1">
      <c r="A28" s="228">
        <f>'[2]2a_mell'!W3</f>
        <v>921815</v>
      </c>
      <c r="B28" s="229" t="str">
        <f>'[2]2a_mell'!W4</f>
        <v>művelődési házak tevékenysége (Faluház)</v>
      </c>
      <c r="C28" s="233">
        <v>339</v>
      </c>
      <c r="D28" s="230">
        <v>339</v>
      </c>
      <c r="E28" s="231">
        <v>174</v>
      </c>
      <c r="F28" s="232">
        <f>E28/D28</f>
        <v>0.5132743362831859</v>
      </c>
      <c r="G28" s="231"/>
      <c r="H28" s="233">
        <v>6509</v>
      </c>
      <c r="I28" s="230">
        <v>6509</v>
      </c>
      <c r="J28" s="233">
        <v>3225</v>
      </c>
      <c r="K28" s="232">
        <f t="shared" si="0"/>
        <v>0.4954678137962821</v>
      </c>
    </row>
    <row r="29" spans="1:11" s="48" customFormat="1" ht="12.75" customHeight="1">
      <c r="A29" s="234">
        <v>921925</v>
      </c>
      <c r="B29" s="229" t="str">
        <f>'[2]2a_mell'!Y4</f>
        <v>egyéb kulturális tevékenység (Civilház)</v>
      </c>
      <c r="C29" s="233">
        <v>0</v>
      </c>
      <c r="D29" s="230">
        <f>'[5]2a_mell_módosított_ei'!Z59</f>
        <v>0</v>
      </c>
      <c r="E29" s="231"/>
      <c r="F29" s="232"/>
      <c r="G29" s="231"/>
      <c r="H29" s="233">
        <v>454</v>
      </c>
      <c r="I29" s="230">
        <v>454</v>
      </c>
      <c r="J29" s="233">
        <v>179</v>
      </c>
      <c r="K29" s="232">
        <f t="shared" si="0"/>
        <v>0.394273127753304</v>
      </c>
    </row>
    <row r="30" spans="1:11" s="48" customFormat="1" ht="12.75" customHeight="1">
      <c r="A30" s="228">
        <v>923127</v>
      </c>
      <c r="B30" s="231" t="s">
        <v>143</v>
      </c>
      <c r="C30" s="233">
        <v>0</v>
      </c>
      <c r="D30" s="235">
        <f>'[5]2a_mell_módosított_ei'!Y59</f>
        <v>0</v>
      </c>
      <c r="E30" s="231"/>
      <c r="F30" s="232"/>
      <c r="G30" s="231"/>
      <c r="H30" s="233">
        <v>156</v>
      </c>
      <c r="I30" s="235">
        <v>175</v>
      </c>
      <c r="J30" s="233">
        <v>2</v>
      </c>
      <c r="K30" s="232">
        <f t="shared" si="0"/>
        <v>0.011428571428571429</v>
      </c>
    </row>
    <row r="31" spans="1:12" s="46" customFormat="1" ht="12.75" customHeight="1">
      <c r="A31" s="228"/>
      <c r="B31" s="231" t="s">
        <v>215</v>
      </c>
      <c r="C31" s="233"/>
      <c r="D31" s="235"/>
      <c r="E31" s="233"/>
      <c r="F31" s="232"/>
      <c r="G31" s="231"/>
      <c r="H31" s="233">
        <v>0</v>
      </c>
      <c r="I31" s="235"/>
      <c r="J31" s="233"/>
      <c r="K31" s="232"/>
      <c r="L31" s="48"/>
    </row>
    <row r="32" spans="1:11" s="48" customFormat="1" ht="12.75">
      <c r="A32" s="228">
        <v>751153</v>
      </c>
      <c r="B32" s="229" t="s">
        <v>144</v>
      </c>
      <c r="C32" s="233"/>
      <c r="D32" s="230"/>
      <c r="E32" s="233"/>
      <c r="F32" s="232"/>
      <c r="G32" s="231"/>
      <c r="H32" s="233">
        <v>11364</v>
      </c>
      <c r="I32" s="236">
        <v>6073</v>
      </c>
      <c r="J32" s="233"/>
      <c r="K32" s="232">
        <f t="shared" si="0"/>
        <v>0</v>
      </c>
    </row>
    <row r="33" spans="1:11" s="48" customFormat="1" ht="12.75">
      <c r="A33" s="228">
        <v>751153</v>
      </c>
      <c r="B33" s="237" t="s">
        <v>145</v>
      </c>
      <c r="C33" s="233"/>
      <c r="D33" s="238"/>
      <c r="E33" s="233">
        <v>0</v>
      </c>
      <c r="F33" s="232"/>
      <c r="G33" s="231"/>
      <c r="H33" s="233">
        <v>22316</v>
      </c>
      <c r="I33" s="230">
        <v>23842</v>
      </c>
      <c r="J33" s="233"/>
      <c r="K33" s="232">
        <f t="shared" si="0"/>
        <v>0</v>
      </c>
    </row>
    <row r="34" spans="1:11" s="48" customFormat="1" ht="12.75">
      <c r="A34" s="228"/>
      <c r="B34" s="239" t="s">
        <v>216</v>
      </c>
      <c r="C34" s="233"/>
      <c r="D34" s="240"/>
      <c r="E34" s="241">
        <v>9838</v>
      </c>
      <c r="F34" s="232"/>
      <c r="G34" s="231"/>
      <c r="H34" s="233"/>
      <c r="I34" s="240"/>
      <c r="J34" s="233"/>
      <c r="K34" s="232"/>
    </row>
    <row r="35" spans="1:12" s="48" customFormat="1" ht="12.75">
      <c r="A35" s="402" t="s">
        <v>146</v>
      </c>
      <c r="B35" s="402"/>
      <c r="C35" s="242">
        <f>SUM(C8:C34)</f>
        <v>482420</v>
      </c>
      <c r="D35" s="243">
        <f>SUM(D8:D34)</f>
        <v>521676</v>
      </c>
      <c r="E35" s="242">
        <f>SUM(E8:E34)</f>
        <v>179392</v>
      </c>
      <c r="F35" s="244">
        <f>E35/D35</f>
        <v>0.3438762756960259</v>
      </c>
      <c r="G35" s="245"/>
      <c r="H35" s="245">
        <f>SUM(H8:H33)</f>
        <v>436314</v>
      </c>
      <c r="I35" s="243">
        <f>SUM(I8:I34)</f>
        <v>473766</v>
      </c>
      <c r="J35" s="335">
        <f>SUM(J8:J34)</f>
        <v>129329</v>
      </c>
      <c r="K35" s="336">
        <f t="shared" si="0"/>
        <v>0.27298075421199497</v>
      </c>
      <c r="L35" s="46"/>
    </row>
    <row r="36" spans="1:7" s="48" customFormat="1" ht="12.75">
      <c r="A36" s="50"/>
      <c r="B36" s="49" t="s">
        <v>46</v>
      </c>
      <c r="C36" s="49" t="s">
        <v>217</v>
      </c>
      <c r="D36" s="49"/>
      <c r="E36" s="47"/>
      <c r="F36" s="47"/>
      <c r="G36" s="47"/>
    </row>
    <row r="37" spans="1:7" s="48" customFormat="1" ht="12.75">
      <c r="A37" s="50"/>
      <c r="B37" s="49"/>
      <c r="C37" s="49"/>
      <c r="E37" s="47"/>
      <c r="F37" s="47"/>
      <c r="G37" s="47"/>
    </row>
    <row r="38" spans="1:7" s="48" customFormat="1" ht="12.75">
      <c r="A38" s="50"/>
      <c r="B38" s="49"/>
      <c r="C38" s="49"/>
      <c r="D38" s="49"/>
      <c r="E38" s="47"/>
      <c r="F38" s="47"/>
      <c r="G38" s="47"/>
    </row>
    <row r="39" spans="1:7" s="48" customFormat="1" ht="12.75">
      <c r="A39" s="50"/>
      <c r="B39" s="49"/>
      <c r="C39" s="49"/>
      <c r="E39" s="47"/>
      <c r="F39" s="47"/>
      <c r="G39" s="47"/>
    </row>
    <row r="40" spans="1:7" s="48" customFormat="1" ht="12.75">
      <c r="A40" s="50"/>
      <c r="B40" s="49"/>
      <c r="C40" s="49"/>
      <c r="D40" s="49"/>
      <c r="E40" s="47"/>
      <c r="F40" s="47"/>
      <c r="G40" s="47"/>
    </row>
    <row r="41" spans="1:7" s="48" customFormat="1" ht="12.75">
      <c r="A41" s="50"/>
      <c r="B41" s="49"/>
      <c r="C41" s="49"/>
      <c r="D41" s="49"/>
      <c r="E41" s="47"/>
      <c r="F41" s="47"/>
      <c r="G41" s="47"/>
    </row>
    <row r="42" spans="1:7" s="48" customFormat="1" ht="12.75">
      <c r="A42" s="50"/>
      <c r="B42" s="49"/>
      <c r="C42" s="49"/>
      <c r="D42" s="49"/>
      <c r="E42" s="47"/>
      <c r="F42" s="47"/>
      <c r="G42" s="47"/>
    </row>
    <row r="43" spans="1:7" s="48" customFormat="1" ht="12.75">
      <c r="A43" s="50"/>
      <c r="B43" s="49"/>
      <c r="C43" s="49"/>
      <c r="D43" s="49"/>
      <c r="E43" s="47"/>
      <c r="F43" s="47"/>
      <c r="G43" s="47"/>
    </row>
    <row r="44" spans="1:7" s="48" customFormat="1" ht="12.75">
      <c r="A44" s="50"/>
      <c r="B44" s="49"/>
      <c r="C44" s="49"/>
      <c r="D44" s="49"/>
      <c r="E44" s="47"/>
      <c r="F44" s="47"/>
      <c r="G44" s="47"/>
    </row>
    <row r="45" spans="1:7" s="48" customFormat="1" ht="12.75">
      <c r="A45" s="50"/>
      <c r="B45" s="49"/>
      <c r="C45" s="49"/>
      <c r="D45" s="49"/>
      <c r="E45" s="47"/>
      <c r="F45" s="47"/>
      <c r="G45" s="47"/>
    </row>
    <row r="46" spans="1:7" s="48" customFormat="1" ht="12.75">
      <c r="A46" s="50"/>
      <c r="B46" s="49"/>
      <c r="C46" s="49"/>
      <c r="D46" s="49"/>
      <c r="E46" s="47"/>
      <c r="F46" s="47"/>
      <c r="G46" s="47"/>
    </row>
    <row r="47" spans="1:7" s="48" customFormat="1" ht="12.75">
      <c r="A47" s="50"/>
      <c r="B47" s="49"/>
      <c r="C47" s="49"/>
      <c r="D47" s="49"/>
      <c r="E47" s="47"/>
      <c r="F47" s="47"/>
      <c r="G47" s="47"/>
    </row>
    <row r="48" spans="1:7" s="48" customFormat="1" ht="12.75">
      <c r="A48" s="50"/>
      <c r="B48" s="49"/>
      <c r="C48" s="49"/>
      <c r="D48" s="49"/>
      <c r="E48" s="47"/>
      <c r="F48" s="47"/>
      <c r="G48" s="47"/>
    </row>
    <row r="49" spans="1:7" s="48" customFormat="1" ht="12.75">
      <c r="A49" s="50"/>
      <c r="B49" s="49"/>
      <c r="C49" s="49"/>
      <c r="D49" s="49"/>
      <c r="E49" s="47"/>
      <c r="F49" s="47"/>
      <c r="G49" s="47"/>
    </row>
    <row r="50" spans="1:7" s="48" customFormat="1" ht="12.75">
      <c r="A50" s="50"/>
      <c r="B50" s="49"/>
      <c r="C50" s="49"/>
      <c r="D50" s="49"/>
      <c r="E50" s="47"/>
      <c r="F50" s="47"/>
      <c r="G50" s="47"/>
    </row>
    <row r="51" spans="1:7" s="48" customFormat="1" ht="12.75">
      <c r="A51" s="50"/>
      <c r="B51" s="49"/>
      <c r="C51" s="49"/>
      <c r="D51" s="49"/>
      <c r="E51" s="47"/>
      <c r="F51" s="47"/>
      <c r="G51" s="47"/>
    </row>
    <row r="52" spans="5:6" ht="12.75">
      <c r="E52" s="41"/>
      <c r="F52" s="41"/>
    </row>
    <row r="53" spans="5:6" ht="12.75">
      <c r="E53" s="41"/>
      <c r="F53" s="41"/>
    </row>
    <row r="54" spans="5:6" ht="12.75">
      <c r="E54" s="41"/>
      <c r="F54" s="41"/>
    </row>
    <row r="55" spans="5:6" ht="12.75">
      <c r="E55" s="41"/>
      <c r="F55" s="41"/>
    </row>
    <row r="56" spans="5:6" ht="12.75">
      <c r="E56" s="41"/>
      <c r="F56" s="41"/>
    </row>
    <row r="57" spans="5:6" ht="12.75">
      <c r="E57" s="41"/>
      <c r="F57" s="41"/>
    </row>
    <row r="58" spans="5:6" ht="12.75">
      <c r="E58" s="41"/>
      <c r="F58" s="41"/>
    </row>
    <row r="59" spans="5:6" ht="12.75">
      <c r="E59" s="41"/>
      <c r="F59" s="41"/>
    </row>
    <row r="60" spans="5:6" ht="12.75">
      <c r="E60" s="41"/>
      <c r="F60" s="41"/>
    </row>
    <row r="61" spans="5:6" ht="12.75">
      <c r="E61" s="41"/>
      <c r="F61" s="41"/>
    </row>
    <row r="62" spans="5:6" ht="12.75">
      <c r="E62" s="41"/>
      <c r="F62" s="41"/>
    </row>
    <row r="63" spans="5:6" ht="12.75">
      <c r="E63" s="41"/>
      <c r="F63" s="41"/>
    </row>
    <row r="64" spans="5:6" ht="12.75">
      <c r="E64" s="41"/>
      <c r="F64" s="41"/>
    </row>
    <row r="65" spans="5:6" ht="12.75">
      <c r="E65" s="41"/>
      <c r="F65" s="41"/>
    </row>
    <row r="66" spans="5:6" ht="12.75">
      <c r="E66" s="41"/>
      <c r="F66" s="41"/>
    </row>
    <row r="67" spans="5:6" ht="12.75">
      <c r="E67" s="41"/>
      <c r="F67" s="41"/>
    </row>
    <row r="68" spans="5:6" ht="12.75">
      <c r="E68" s="41"/>
      <c r="F68" s="41"/>
    </row>
    <row r="69" spans="5:6" ht="12.75">
      <c r="E69" s="41"/>
      <c r="F69" s="41"/>
    </row>
    <row r="70" spans="5:6" ht="12.75">
      <c r="E70" s="41"/>
      <c r="F70" s="41"/>
    </row>
    <row r="71" spans="5:6" ht="12.75">
      <c r="E71" s="41"/>
      <c r="F71" s="41"/>
    </row>
    <row r="72" spans="5:6" ht="12.75">
      <c r="E72" s="41"/>
      <c r="F72" s="41"/>
    </row>
    <row r="73" spans="5:6" ht="12.75">
      <c r="E73" s="41"/>
      <c r="F73" s="41"/>
    </row>
    <row r="74" spans="5:6" ht="12.75">
      <c r="E74" s="41"/>
      <c r="F74" s="41"/>
    </row>
    <row r="75" spans="5:6" ht="12.75">
      <c r="E75" s="41"/>
      <c r="F75" s="41"/>
    </row>
    <row r="76" spans="5:6" ht="12.75">
      <c r="E76" s="41"/>
      <c r="F76" s="41"/>
    </row>
    <row r="77" spans="5:6" ht="12.75">
      <c r="E77" s="41"/>
      <c r="F77" s="41"/>
    </row>
    <row r="78" spans="5:6" ht="12.75">
      <c r="E78" s="41"/>
      <c r="F78" s="41"/>
    </row>
    <row r="79" spans="5:6" ht="12.75">
      <c r="E79" s="41"/>
      <c r="F79" s="41"/>
    </row>
    <row r="80" spans="5:6" ht="12.75">
      <c r="E80" s="41"/>
      <c r="F80" s="41"/>
    </row>
    <row r="81" spans="5:6" ht="12.75">
      <c r="E81" s="41"/>
      <c r="F81" s="41"/>
    </row>
    <row r="82" ht="12.75">
      <c r="F82" s="41"/>
    </row>
    <row r="83" spans="5:6" ht="12.75">
      <c r="E83" s="41"/>
      <c r="F83" s="41"/>
    </row>
    <row r="84" spans="5:6" ht="12.75">
      <c r="E84" s="41"/>
      <c r="F84" s="41"/>
    </row>
    <row r="85" spans="5:6" ht="12.75">
      <c r="E85" s="41"/>
      <c r="F85" s="41"/>
    </row>
    <row r="86" spans="5:6" ht="12.75">
      <c r="E86" s="41"/>
      <c r="F86" s="41"/>
    </row>
    <row r="87" spans="5:6" ht="12.75">
      <c r="E87" s="41"/>
      <c r="F87" s="41"/>
    </row>
    <row r="88" spans="5:6" ht="12.75">
      <c r="E88" s="41"/>
      <c r="F88" s="41"/>
    </row>
    <row r="89" spans="5:6" ht="12.75">
      <c r="E89" s="41"/>
      <c r="F89" s="41"/>
    </row>
    <row r="90" spans="5:6" ht="12.75">
      <c r="E90" s="41"/>
      <c r="F90" s="41"/>
    </row>
    <row r="91" spans="5:6" ht="12.75">
      <c r="E91" s="41"/>
      <c r="F91" s="41"/>
    </row>
    <row r="92" spans="5:6" ht="12.75">
      <c r="E92" s="41"/>
      <c r="F92" s="41"/>
    </row>
    <row r="93" spans="5:6" ht="12.75">
      <c r="E93" s="41"/>
      <c r="F93" s="41"/>
    </row>
    <row r="94" spans="5:6" ht="12.75">
      <c r="E94" s="41"/>
      <c r="F94" s="41"/>
    </row>
    <row r="95" spans="5:6" ht="12.75">
      <c r="E95" s="41"/>
      <c r="F95" s="41"/>
    </row>
    <row r="96" spans="5:6" ht="12.75">
      <c r="E96" s="41"/>
      <c r="F96" s="41"/>
    </row>
    <row r="97" spans="5:6" ht="12.75">
      <c r="E97" s="41"/>
      <c r="F97" s="41"/>
    </row>
    <row r="98" spans="5:6" ht="12.75">
      <c r="E98" s="41"/>
      <c r="F98" s="41"/>
    </row>
    <row r="99" spans="5:6" ht="12.75">
      <c r="E99" s="41"/>
      <c r="F99" s="41"/>
    </row>
    <row r="100" spans="5:6" ht="12.75">
      <c r="E100" s="41"/>
      <c r="F100" s="41"/>
    </row>
    <row r="101" spans="5:6" ht="12.75">
      <c r="E101" s="41"/>
      <c r="F101" s="41"/>
    </row>
    <row r="102" spans="5:6" ht="12.75">
      <c r="E102" s="41"/>
      <c r="F102" s="41"/>
    </row>
    <row r="103" spans="5:6" ht="12.75">
      <c r="E103" s="41"/>
      <c r="F103" s="41"/>
    </row>
    <row r="104" spans="5:6" ht="12.75">
      <c r="E104" s="41"/>
      <c r="F104" s="41"/>
    </row>
    <row r="105" spans="5:6" ht="12.75">
      <c r="E105" s="41"/>
      <c r="F105" s="41"/>
    </row>
    <row r="106" spans="5:6" ht="12.75">
      <c r="E106" s="41"/>
      <c r="F106" s="41"/>
    </row>
    <row r="107" spans="5:6" ht="12.75">
      <c r="E107" s="41"/>
      <c r="F107" s="41"/>
    </row>
    <row r="108" spans="5:6" ht="12.75">
      <c r="E108" s="41"/>
      <c r="F108" s="41"/>
    </row>
    <row r="109" spans="5:6" ht="12.75">
      <c r="E109" s="41"/>
      <c r="F109" s="41"/>
    </row>
    <row r="110" spans="5:6" ht="12.75">
      <c r="E110" s="41"/>
      <c r="F110" s="41"/>
    </row>
    <row r="111" spans="5:6" ht="12.75">
      <c r="E111" s="41"/>
      <c r="F111" s="41"/>
    </row>
    <row r="112" spans="5:6" ht="12.75">
      <c r="E112" s="41"/>
      <c r="F112" s="41"/>
    </row>
    <row r="113" spans="5:6" ht="12.75">
      <c r="E113" s="41"/>
      <c r="F113" s="41"/>
    </row>
    <row r="114" spans="5:6" ht="12.75">
      <c r="E114" s="41"/>
      <c r="F114" s="41"/>
    </row>
    <row r="115" spans="5:6" ht="12.75">
      <c r="E115" s="41"/>
      <c r="F115" s="41"/>
    </row>
    <row r="116" spans="5:6" ht="12.75">
      <c r="E116" s="41"/>
      <c r="F116" s="41"/>
    </row>
    <row r="117" spans="5:6" ht="12.75">
      <c r="E117" s="41"/>
      <c r="F117" s="41"/>
    </row>
    <row r="118" spans="5:6" ht="12.75">
      <c r="E118" s="41"/>
      <c r="F118" s="41"/>
    </row>
    <row r="119" spans="5:6" ht="12.75">
      <c r="E119" s="41"/>
      <c r="F119" s="41"/>
    </row>
    <row r="120" spans="5:6" ht="12.75">
      <c r="E120" s="41"/>
      <c r="F120" s="41"/>
    </row>
    <row r="121" spans="5:6" ht="12.75">
      <c r="E121" s="41"/>
      <c r="F121" s="41"/>
    </row>
    <row r="122" spans="5:6" ht="12.75">
      <c r="E122" s="41"/>
      <c r="F122" s="41"/>
    </row>
    <row r="123" spans="5:6" ht="12.75">
      <c r="E123" s="41"/>
      <c r="F123" s="41"/>
    </row>
    <row r="124" spans="5:6" ht="12.75">
      <c r="E124" s="41"/>
      <c r="F124" s="41"/>
    </row>
    <row r="125" spans="5:6" ht="12.75">
      <c r="E125" s="41"/>
      <c r="F125" s="41"/>
    </row>
    <row r="126" spans="5:6" ht="12.75">
      <c r="E126" s="41"/>
      <c r="F126" s="41"/>
    </row>
    <row r="127" spans="5:6" ht="12.75">
      <c r="E127" s="41"/>
      <c r="F127" s="41"/>
    </row>
    <row r="128" spans="5:6" ht="12.75">
      <c r="E128" s="41"/>
      <c r="F128" s="41"/>
    </row>
    <row r="129" spans="5:6" ht="12.75">
      <c r="E129" s="41"/>
      <c r="F129" s="41"/>
    </row>
    <row r="130" spans="5:6" ht="12.75">
      <c r="E130" s="41"/>
      <c r="F130" s="41"/>
    </row>
    <row r="131" spans="5:6" ht="12.75">
      <c r="E131" s="41"/>
      <c r="F131" s="41"/>
    </row>
    <row r="132" spans="5:6" ht="12.75">
      <c r="E132" s="41"/>
      <c r="F132" s="41"/>
    </row>
    <row r="133" spans="5:6" ht="12.75">
      <c r="E133" s="41"/>
      <c r="F133" s="41"/>
    </row>
    <row r="134" spans="5:6" ht="12.75">
      <c r="E134" s="41"/>
      <c r="F134" s="41"/>
    </row>
    <row r="135" spans="5:6" ht="12.75">
      <c r="E135" s="41"/>
      <c r="F135" s="41"/>
    </row>
    <row r="136" spans="5:6" ht="12.75">
      <c r="E136" s="41"/>
      <c r="F136" s="41"/>
    </row>
    <row r="137" spans="5:6" ht="12.75">
      <c r="E137" s="41"/>
      <c r="F137" s="41"/>
    </row>
    <row r="138" spans="5:6" ht="12.75">
      <c r="E138" s="41"/>
      <c r="F138" s="41"/>
    </row>
    <row r="139" spans="5:6" ht="12.75">
      <c r="E139" s="41"/>
      <c r="F139" s="41"/>
    </row>
    <row r="140" spans="5:6" ht="12.75">
      <c r="E140" s="41"/>
      <c r="F140" s="41"/>
    </row>
    <row r="141" spans="5:6" ht="12.75">
      <c r="E141" s="41"/>
      <c r="F141" s="41"/>
    </row>
    <row r="142" spans="5:6" ht="12.75">
      <c r="E142" s="41"/>
      <c r="F142" s="41"/>
    </row>
    <row r="143" spans="5:6" ht="12.75">
      <c r="E143" s="41"/>
      <c r="F143" s="41"/>
    </row>
    <row r="144" spans="5:6" ht="12.75">
      <c r="E144" s="41"/>
      <c r="F144" s="41"/>
    </row>
    <row r="145" spans="5:6" ht="12.75">
      <c r="E145" s="41"/>
      <c r="F145" s="41"/>
    </row>
    <row r="146" spans="5:6" ht="12.75">
      <c r="E146" s="41"/>
      <c r="F146" s="41"/>
    </row>
    <row r="147" spans="5:6" ht="12.75">
      <c r="E147" s="41"/>
      <c r="F147" s="41"/>
    </row>
    <row r="148" spans="5:6" ht="12.75">
      <c r="E148" s="41"/>
      <c r="F148" s="41"/>
    </row>
    <row r="149" spans="5:6" ht="12.75">
      <c r="E149" s="41"/>
      <c r="F149" s="41"/>
    </row>
    <row r="150" spans="5:6" ht="12.75">
      <c r="E150" s="41"/>
      <c r="F150" s="41"/>
    </row>
    <row r="151" spans="5:6" ht="12.75">
      <c r="E151" s="41"/>
      <c r="F151" s="41"/>
    </row>
    <row r="152" spans="5:6" ht="12.75">
      <c r="E152" s="41"/>
      <c r="F152" s="41"/>
    </row>
    <row r="153" spans="5:6" ht="12.75">
      <c r="E153" s="41"/>
      <c r="F153" s="41"/>
    </row>
    <row r="154" spans="5:6" ht="12.75">
      <c r="E154" s="41"/>
      <c r="F154" s="41"/>
    </row>
    <row r="155" spans="5:6" ht="12.75">
      <c r="E155" s="41"/>
      <c r="F155" s="41"/>
    </row>
    <row r="156" spans="5:6" ht="12.75">
      <c r="E156" s="41"/>
      <c r="F156" s="41"/>
    </row>
    <row r="157" spans="5:6" ht="12.75">
      <c r="E157" s="41"/>
      <c r="F157" s="41"/>
    </row>
    <row r="158" spans="5:6" ht="12.75">
      <c r="E158" s="41"/>
      <c r="F158" s="41"/>
    </row>
    <row r="159" spans="5:6" ht="12.75">
      <c r="E159" s="41"/>
      <c r="F159" s="41"/>
    </row>
    <row r="160" spans="5:6" ht="12.75">
      <c r="E160" s="41"/>
      <c r="F160" s="41"/>
    </row>
  </sheetData>
  <sheetProtection password="DFAB" sheet="1" objects="1" scenarios="1" selectLockedCells="1" selectUnlockedCells="1"/>
  <mergeCells count="138">
    <mergeCell ref="A35:B35"/>
    <mergeCell ref="A2:K2"/>
    <mergeCell ref="E6:E7"/>
    <mergeCell ref="F6:F7"/>
    <mergeCell ref="H6:H7"/>
    <mergeCell ref="I6:I7"/>
    <mergeCell ref="J6:J7"/>
    <mergeCell ref="K6:K7"/>
    <mergeCell ref="A6:A7"/>
    <mergeCell ref="B6:B7"/>
    <mergeCell ref="M3:P3"/>
    <mergeCell ref="Y3:AB3"/>
    <mergeCell ref="AC3:AF3"/>
    <mergeCell ref="AS3:AV3"/>
    <mergeCell ref="Q3:T3"/>
    <mergeCell ref="U3:X3"/>
    <mergeCell ref="AG3:AJ3"/>
    <mergeCell ref="AK3:AN3"/>
    <mergeCell ref="GG3:GJ3"/>
    <mergeCell ref="FU3:FX3"/>
    <mergeCell ref="FY3:GB3"/>
    <mergeCell ref="EW3:EZ3"/>
    <mergeCell ref="FA3:FD3"/>
    <mergeCell ref="AW3:AZ3"/>
    <mergeCell ref="CG3:CJ3"/>
    <mergeCell ref="BM3:BP3"/>
    <mergeCell ref="BQ3:BT3"/>
    <mergeCell ref="BU3:BX3"/>
    <mergeCell ref="CK3:CN3"/>
    <mergeCell ref="CO3:CR3"/>
    <mergeCell ref="EC3:EF3"/>
    <mergeCell ref="E3:H3"/>
    <mergeCell ref="AO3:AR3"/>
    <mergeCell ref="FE3:FH3"/>
    <mergeCell ref="EG3:EJ3"/>
    <mergeCell ref="EK3:EN3"/>
    <mergeCell ref="BI3:BL3"/>
    <mergeCell ref="I3:L3"/>
    <mergeCell ref="CS3:CV3"/>
    <mergeCell ref="CW3:CZ3"/>
    <mergeCell ref="BM4:BP4"/>
    <mergeCell ref="BQ4:BT4"/>
    <mergeCell ref="AW4:AZ4"/>
    <mergeCell ref="BA4:BD4"/>
    <mergeCell ref="BY3:CB3"/>
    <mergeCell ref="CC3:CF3"/>
    <mergeCell ref="BA3:BD3"/>
    <mergeCell ref="BE3:BH3"/>
    <mergeCell ref="DI3:DL3"/>
    <mergeCell ref="DA3:DD3"/>
    <mergeCell ref="DE3:DH3"/>
    <mergeCell ref="HY3:IB3"/>
    <mergeCell ref="GK3:GN3"/>
    <mergeCell ref="FI3:FL3"/>
    <mergeCell ref="FM3:FP3"/>
    <mergeCell ref="FQ3:FT3"/>
    <mergeCell ref="GC3:GF3"/>
    <mergeCell ref="DM3:DP3"/>
    <mergeCell ref="DQ3:DT3"/>
    <mergeCell ref="DU3:DX3"/>
    <mergeCell ref="DY3:EB3"/>
    <mergeCell ref="IG3:IJ3"/>
    <mergeCell ref="IK3:IN3"/>
    <mergeCell ref="HQ3:HT3"/>
    <mergeCell ref="HU3:HX3"/>
    <mergeCell ref="IC3:IF3"/>
    <mergeCell ref="EO3:ER3"/>
    <mergeCell ref="ES3:EV3"/>
    <mergeCell ref="I4:L4"/>
    <mergeCell ref="M4:P4"/>
    <mergeCell ref="AS4:AV4"/>
    <mergeCell ref="CO4:CR4"/>
    <mergeCell ref="Y4:AB4"/>
    <mergeCell ref="AC4:AF4"/>
    <mergeCell ref="CK4:CN4"/>
    <mergeCell ref="AK4:AN4"/>
    <mergeCell ref="CG4:CJ4"/>
    <mergeCell ref="BI4:BL4"/>
    <mergeCell ref="IO3:IR3"/>
    <mergeCell ref="IS3:IV3"/>
    <mergeCell ref="HA3:HD3"/>
    <mergeCell ref="HE3:HH3"/>
    <mergeCell ref="HI3:HL3"/>
    <mergeCell ref="HM3:HP3"/>
    <mergeCell ref="GS3:GV3"/>
    <mergeCell ref="GW3:GZ3"/>
    <mergeCell ref="GO3:GR3"/>
    <mergeCell ref="HE4:HH4"/>
    <mergeCell ref="CW4:CZ4"/>
    <mergeCell ref="FQ4:FT4"/>
    <mergeCell ref="FU4:FX4"/>
    <mergeCell ref="EK4:EN4"/>
    <mergeCell ref="GO4:GR4"/>
    <mergeCell ref="FM4:FP4"/>
    <mergeCell ref="BY4:CB4"/>
    <mergeCell ref="EC4:EF4"/>
    <mergeCell ref="C6:C7"/>
    <mergeCell ref="D6:D7"/>
    <mergeCell ref="DQ4:DT4"/>
    <mergeCell ref="DU4:DX4"/>
    <mergeCell ref="Q4:T4"/>
    <mergeCell ref="U4:X4"/>
    <mergeCell ref="E4:H4"/>
    <mergeCell ref="DE4:DH4"/>
    <mergeCell ref="HY4:IB4"/>
    <mergeCell ref="HI4:HL4"/>
    <mergeCell ref="AO4:AR4"/>
    <mergeCell ref="BU4:BX4"/>
    <mergeCell ref="DA4:DD4"/>
    <mergeCell ref="AG4:AJ4"/>
    <mergeCell ref="CC4:CF4"/>
    <mergeCell ref="EG4:EJ4"/>
    <mergeCell ref="CS4:CV4"/>
    <mergeCell ref="BE4:BH4"/>
    <mergeCell ref="FI4:FL4"/>
    <mergeCell ref="FY4:GB4"/>
    <mergeCell ref="GC4:GF4"/>
    <mergeCell ref="GG4:GJ4"/>
    <mergeCell ref="GW4:GZ4"/>
    <mergeCell ref="HA4:HD4"/>
    <mergeCell ref="DI4:DL4"/>
    <mergeCell ref="DM4:DP4"/>
    <mergeCell ref="DY4:EB4"/>
    <mergeCell ref="FA4:FD4"/>
    <mergeCell ref="FE4:FH4"/>
    <mergeCell ref="EO4:ER4"/>
    <mergeCell ref="ES4:EV4"/>
    <mergeCell ref="EW4:EZ4"/>
    <mergeCell ref="IS4:IV4"/>
    <mergeCell ref="HQ4:HT4"/>
    <mergeCell ref="IO4:IR4"/>
    <mergeCell ref="IG4:IJ4"/>
    <mergeCell ref="IK4:IN4"/>
    <mergeCell ref="GK4:GN4"/>
    <mergeCell ref="GS4:GV4"/>
    <mergeCell ref="HM4:HP4"/>
    <mergeCell ref="IC4:IF4"/>
    <mergeCell ref="HU4:HX4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300" verticalDpi="300" orientation="landscape" paperSize="9" scale="85" r:id="rId1"/>
  <headerFooter alignWithMargins="0">
    <oddFooter>&amp;L&amp;D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R164"/>
  <sheetViews>
    <sheetView view="pageBreakPreview" zoomScaleSheetLayoutView="100" zoomScalePageLayoutView="0" workbookViewId="0" topLeftCell="A1">
      <selection activeCell="R32" sqref="R32"/>
    </sheetView>
  </sheetViews>
  <sheetFormatPr defaultColWidth="9.140625" defaultRowHeight="12.75"/>
  <cols>
    <col min="1" max="1" width="50.57421875" style="1" customWidth="1"/>
    <col min="2" max="4" width="0" style="1" hidden="1" customWidth="1"/>
    <col min="5" max="5" width="15.7109375" style="1" customWidth="1"/>
    <col min="6" max="10" width="9.140625" style="1" customWidth="1"/>
    <col min="11" max="11" width="19.57421875" style="1" customWidth="1"/>
    <col min="12" max="16384" width="9.140625" style="1" customWidth="1"/>
  </cols>
  <sheetData>
    <row r="1" spans="6:14" s="4" customFormat="1" ht="11.25">
      <c r="F1" s="53"/>
      <c r="G1" s="53"/>
      <c r="H1" s="53"/>
      <c r="N1" s="4" t="s">
        <v>167</v>
      </c>
    </row>
    <row r="2" spans="1:18" s="10" customFormat="1" ht="26.25" customHeight="1">
      <c r="A2" s="411" t="s">
        <v>147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</row>
    <row r="3" spans="1:18" s="4" customFormat="1" ht="11.25">
      <c r="A3" s="412" t="s">
        <v>148</v>
      </c>
      <c r="B3" s="4" t="s">
        <v>46</v>
      </c>
      <c r="E3" s="382" t="s">
        <v>237</v>
      </c>
      <c r="F3" s="382" t="s">
        <v>234</v>
      </c>
      <c r="G3" s="382" t="s">
        <v>235</v>
      </c>
      <c r="H3" s="382" t="s">
        <v>236</v>
      </c>
      <c r="J3" s="422" t="s">
        <v>149</v>
      </c>
      <c r="K3" s="422"/>
      <c r="L3" s="422"/>
      <c r="M3" s="422"/>
      <c r="N3" s="422"/>
      <c r="O3" s="382" t="s">
        <v>233</v>
      </c>
      <c r="P3" s="382" t="s">
        <v>227</v>
      </c>
      <c r="Q3" s="382" t="s">
        <v>228</v>
      </c>
      <c r="R3" s="382" t="s">
        <v>229</v>
      </c>
    </row>
    <row r="4" spans="1:18" s="8" customFormat="1" ht="100.5" customHeight="1">
      <c r="A4" s="413"/>
      <c r="B4" s="421" t="s">
        <v>7</v>
      </c>
      <c r="C4" s="421"/>
      <c r="D4" s="421"/>
      <c r="E4" s="382"/>
      <c r="F4" s="382"/>
      <c r="G4" s="382"/>
      <c r="H4" s="382"/>
      <c r="J4" s="422"/>
      <c r="K4" s="422"/>
      <c r="L4" s="422"/>
      <c r="M4" s="422"/>
      <c r="N4" s="422"/>
      <c r="O4" s="382"/>
      <c r="P4" s="382"/>
      <c r="Q4" s="382"/>
      <c r="R4" s="382"/>
    </row>
    <row r="5" spans="1:18" s="4" customFormat="1" ht="11.25" customHeight="1">
      <c r="A5" s="415" t="s">
        <v>36</v>
      </c>
      <c r="B5" s="416"/>
      <c r="C5" s="416"/>
      <c r="D5" s="416"/>
      <c r="E5" s="416"/>
      <c r="F5" s="416"/>
      <c r="G5" s="416"/>
      <c r="H5" s="416"/>
      <c r="J5" s="258" t="s">
        <v>95</v>
      </c>
      <c r="K5" s="417" t="s">
        <v>96</v>
      </c>
      <c r="L5" s="418"/>
      <c r="M5" s="418"/>
      <c r="N5" s="418"/>
      <c r="O5" s="418"/>
      <c r="P5" s="418"/>
      <c r="Q5" s="418"/>
      <c r="R5" s="418"/>
    </row>
    <row r="6" spans="1:18" s="4" customFormat="1" ht="11.25" customHeight="1">
      <c r="A6" s="13" t="s">
        <v>37</v>
      </c>
      <c r="B6" s="13" t="s">
        <v>35</v>
      </c>
      <c r="C6" s="13"/>
      <c r="D6" s="13" t="s">
        <v>36</v>
      </c>
      <c r="E6" s="17">
        <v>23505</v>
      </c>
      <c r="F6" s="17">
        <v>23354</v>
      </c>
      <c r="G6" s="17">
        <v>15122</v>
      </c>
      <c r="H6" s="259">
        <f>G6/F6</f>
        <v>0.6475122034769204</v>
      </c>
      <c r="J6" s="54"/>
      <c r="K6" s="414" t="s">
        <v>97</v>
      </c>
      <c r="L6" s="414"/>
      <c r="M6" s="414"/>
      <c r="N6" s="414"/>
      <c r="O6" s="260">
        <v>98726</v>
      </c>
      <c r="P6" s="260">
        <v>99350</v>
      </c>
      <c r="Q6" s="260">
        <v>43714</v>
      </c>
      <c r="R6" s="261">
        <f>Q6/P6</f>
        <v>0.44</v>
      </c>
    </row>
    <row r="7" spans="1:18" s="16" customFormat="1" ht="11.25">
      <c r="A7" s="13" t="s">
        <v>39</v>
      </c>
      <c r="B7" s="21"/>
      <c r="C7" s="21"/>
      <c r="D7" s="21" t="s">
        <v>38</v>
      </c>
      <c r="E7" s="17">
        <v>34080</v>
      </c>
      <c r="F7" s="17">
        <v>35297</v>
      </c>
      <c r="G7" s="17">
        <v>19287</v>
      </c>
      <c r="H7" s="259">
        <f>G7/F7</f>
        <v>0.5464203756693203</v>
      </c>
      <c r="J7" s="55"/>
      <c r="K7" s="414" t="s">
        <v>98</v>
      </c>
      <c r="L7" s="414"/>
      <c r="M7" s="414"/>
      <c r="N7" s="414"/>
      <c r="O7" s="260">
        <v>31280</v>
      </c>
      <c r="P7" s="260">
        <v>31462</v>
      </c>
      <c r="Q7" s="260">
        <v>13382</v>
      </c>
      <c r="R7" s="261">
        <f aca="true" t="shared" si="0" ref="R7:R19">Q7/P7</f>
        <v>0.42533850359163433</v>
      </c>
    </row>
    <row r="8" spans="1:18" s="4" customFormat="1" ht="11.25">
      <c r="A8" s="18" t="s">
        <v>44</v>
      </c>
      <c r="B8" s="13"/>
      <c r="C8" s="13"/>
      <c r="D8" s="13" t="s">
        <v>150</v>
      </c>
      <c r="E8" s="262">
        <f>SUM(E6:E7)</f>
        <v>57585</v>
      </c>
      <c r="F8" s="262">
        <f>SUM(F6:F7)</f>
        <v>58651</v>
      </c>
      <c r="G8" s="262">
        <f>SUM(G6:G7)</f>
        <v>34409</v>
      </c>
      <c r="H8" s="263">
        <f>G8/F8</f>
        <v>0.5866737140031713</v>
      </c>
      <c r="J8" s="55"/>
      <c r="K8" s="414" t="s">
        <v>99</v>
      </c>
      <c r="L8" s="414"/>
      <c r="M8" s="414"/>
      <c r="N8" s="414"/>
      <c r="O8" s="260">
        <v>59850</v>
      </c>
      <c r="P8" s="260">
        <v>63541</v>
      </c>
      <c r="Q8" s="260">
        <v>34351</v>
      </c>
      <c r="R8" s="261">
        <f t="shared" si="0"/>
        <v>0.540611573629625</v>
      </c>
    </row>
    <row r="9" spans="1:18" s="4" customFormat="1" ht="11.25">
      <c r="A9" s="415" t="s">
        <v>2</v>
      </c>
      <c r="B9" s="416"/>
      <c r="C9" s="416"/>
      <c r="D9" s="416"/>
      <c r="E9" s="416"/>
      <c r="F9" s="416"/>
      <c r="G9" s="416"/>
      <c r="H9" s="416"/>
      <c r="J9" s="55"/>
      <c r="K9" s="414" t="s">
        <v>101</v>
      </c>
      <c r="L9" s="414"/>
      <c r="M9" s="414"/>
      <c r="N9" s="414"/>
      <c r="O9" s="260">
        <v>17688</v>
      </c>
      <c r="P9" s="260">
        <v>0</v>
      </c>
      <c r="Q9" s="260">
        <v>0</v>
      </c>
      <c r="R9" s="261"/>
    </row>
    <row r="10" spans="1:18" s="4" customFormat="1" ht="11.25">
      <c r="A10" s="56" t="s">
        <v>47</v>
      </c>
      <c r="B10" s="57"/>
      <c r="C10" s="57"/>
      <c r="D10" s="57"/>
      <c r="E10" s="17">
        <v>171344</v>
      </c>
      <c r="F10" s="17">
        <v>181619</v>
      </c>
      <c r="G10" s="17">
        <v>100456</v>
      </c>
      <c r="H10" s="259">
        <f>G10/F10</f>
        <v>0.5531139363172355</v>
      </c>
      <c r="J10" s="55"/>
      <c r="K10" s="414" t="s">
        <v>102</v>
      </c>
      <c r="L10" s="414"/>
      <c r="M10" s="414"/>
      <c r="N10" s="414"/>
      <c r="O10" s="260">
        <v>3450</v>
      </c>
      <c r="P10" s="260">
        <v>22092</v>
      </c>
      <c r="Q10" s="260">
        <v>9644</v>
      </c>
      <c r="R10" s="261">
        <f t="shared" si="0"/>
        <v>0.436538113344197</v>
      </c>
    </row>
    <row r="11" spans="1:18" s="4" customFormat="1" ht="11.25">
      <c r="A11" s="18" t="s">
        <v>56</v>
      </c>
      <c r="B11" s="31"/>
      <c r="C11" s="31"/>
      <c r="D11" s="31" t="s">
        <v>151</v>
      </c>
      <c r="E11" s="264">
        <f>SUM(E10)</f>
        <v>171344</v>
      </c>
      <c r="F11" s="264">
        <f>SUM(F10)</f>
        <v>181619</v>
      </c>
      <c r="G11" s="264">
        <f>SUM(G10)</f>
        <v>100456</v>
      </c>
      <c r="H11" s="263">
        <f>SUM(H10)</f>
        <v>0.5531139363172355</v>
      </c>
      <c r="J11" s="55"/>
      <c r="K11" s="414" t="s">
        <v>103</v>
      </c>
      <c r="L11" s="414"/>
      <c r="M11" s="414"/>
      <c r="N11" s="414"/>
      <c r="O11" s="260">
        <v>13654</v>
      </c>
      <c r="P11" s="260">
        <v>14257</v>
      </c>
      <c r="Q11" s="260">
        <v>1881</v>
      </c>
      <c r="R11" s="261">
        <f t="shared" si="0"/>
        <v>0.13193518973136004</v>
      </c>
    </row>
    <row r="12" spans="1:18" s="4" customFormat="1" ht="11.25">
      <c r="A12" s="415" t="s">
        <v>65</v>
      </c>
      <c r="B12" s="416"/>
      <c r="C12" s="416"/>
      <c r="D12" s="416"/>
      <c r="E12" s="416"/>
      <c r="F12" s="416"/>
      <c r="G12" s="416"/>
      <c r="H12" s="416"/>
      <c r="J12" s="58"/>
      <c r="K12" s="419" t="s">
        <v>105</v>
      </c>
      <c r="L12" s="419"/>
      <c r="M12" s="419"/>
      <c r="N12" s="419"/>
      <c r="O12" s="265">
        <f>SUM(O6:O11)</f>
        <v>224648</v>
      </c>
      <c r="P12" s="265">
        <f>SUM(P6:P11)</f>
        <v>230702</v>
      </c>
      <c r="Q12" s="265">
        <f>SUM(Q6:Q11)</f>
        <v>102972</v>
      </c>
      <c r="R12" s="266">
        <f t="shared" si="0"/>
        <v>0.4463420343126631</v>
      </c>
    </row>
    <row r="13" spans="1:18" s="4" customFormat="1" ht="11.25">
      <c r="A13" s="13" t="s">
        <v>66</v>
      </c>
      <c r="B13" s="21"/>
      <c r="C13" s="21"/>
      <c r="D13" s="21" t="s">
        <v>152</v>
      </c>
      <c r="E13" s="13">
        <v>12056</v>
      </c>
      <c r="F13" s="13">
        <v>10920</v>
      </c>
      <c r="G13" s="13">
        <v>2720</v>
      </c>
      <c r="H13" s="259">
        <f aca="true" t="shared" si="1" ref="H13:H23">G13/F13</f>
        <v>0.2490842490842491</v>
      </c>
      <c r="J13" s="59" t="s">
        <v>45</v>
      </c>
      <c r="K13" s="415" t="s">
        <v>106</v>
      </c>
      <c r="L13" s="416"/>
      <c r="M13" s="416"/>
      <c r="N13" s="416"/>
      <c r="O13" s="416"/>
      <c r="P13" s="416"/>
      <c r="Q13" s="416"/>
      <c r="R13" s="420"/>
    </row>
    <row r="14" spans="1:18" s="4" customFormat="1" ht="11.25">
      <c r="A14" s="14" t="s">
        <v>67</v>
      </c>
      <c r="B14" s="21"/>
      <c r="C14" s="21"/>
      <c r="D14" s="21" t="s">
        <v>153</v>
      </c>
      <c r="E14" s="13">
        <v>3663</v>
      </c>
      <c r="F14" s="13">
        <v>3663</v>
      </c>
      <c r="G14" s="13">
        <v>1849</v>
      </c>
      <c r="H14" s="259">
        <f t="shared" si="1"/>
        <v>0.5047775047775048</v>
      </c>
      <c r="J14" s="54"/>
      <c r="K14" s="414" t="s">
        <v>107</v>
      </c>
      <c r="L14" s="414"/>
      <c r="M14" s="414"/>
      <c r="N14" s="414"/>
      <c r="O14" s="260">
        <v>8482</v>
      </c>
      <c r="P14" s="260">
        <v>31225</v>
      </c>
      <c r="Q14" s="260">
        <v>22613</v>
      </c>
      <c r="R14" s="261">
        <f t="shared" si="0"/>
        <v>0.7241953562850281</v>
      </c>
    </row>
    <row r="15" spans="1:18" s="4" customFormat="1" ht="11.25">
      <c r="A15" s="13" t="s">
        <v>68</v>
      </c>
      <c r="B15" s="14"/>
      <c r="C15" s="14"/>
      <c r="D15" s="14" t="s">
        <v>152</v>
      </c>
      <c r="E15" s="13">
        <v>9500</v>
      </c>
      <c r="F15" s="13">
        <v>9852</v>
      </c>
      <c r="G15" s="13">
        <v>9852</v>
      </c>
      <c r="H15" s="259">
        <f t="shared" si="1"/>
        <v>1</v>
      </c>
      <c r="J15" s="55"/>
      <c r="K15" s="414" t="s">
        <v>108</v>
      </c>
      <c r="L15" s="414"/>
      <c r="M15" s="414"/>
      <c r="N15" s="414"/>
      <c r="O15" s="260">
        <v>10626</v>
      </c>
      <c r="P15" s="260">
        <v>18821</v>
      </c>
      <c r="Q15" s="260">
        <v>13906</v>
      </c>
      <c r="R15" s="261">
        <f t="shared" si="0"/>
        <v>0.7388555337123426</v>
      </c>
    </row>
    <row r="16" spans="1:18" s="20" customFormat="1" ht="11.25">
      <c r="A16" s="14" t="s">
        <v>67</v>
      </c>
      <c r="B16" s="31"/>
      <c r="C16" s="31"/>
      <c r="D16" s="31" t="s">
        <v>154</v>
      </c>
      <c r="E16" s="13"/>
      <c r="F16" s="13"/>
      <c r="G16" s="13"/>
      <c r="H16" s="259"/>
      <c r="J16" s="55"/>
      <c r="K16" s="414" t="s">
        <v>109</v>
      </c>
      <c r="L16" s="414"/>
      <c r="M16" s="414"/>
      <c r="N16" s="414"/>
      <c r="O16" s="260"/>
      <c r="P16" s="260"/>
      <c r="Q16" s="260"/>
      <c r="R16" s="261"/>
    </row>
    <row r="17" spans="1:18" s="20" customFormat="1" ht="39">
      <c r="A17" s="13" t="s">
        <v>69</v>
      </c>
      <c r="B17" s="32" t="s">
        <v>71</v>
      </c>
      <c r="C17" s="32"/>
      <c r="D17" s="28" t="s">
        <v>155</v>
      </c>
      <c r="E17" s="13">
        <v>1376</v>
      </c>
      <c r="F17" s="13">
        <v>1376</v>
      </c>
      <c r="G17" s="13">
        <v>2948</v>
      </c>
      <c r="H17" s="259">
        <f t="shared" si="1"/>
        <v>2.1424418604651163</v>
      </c>
      <c r="J17" s="55"/>
      <c r="K17" s="414" t="s">
        <v>110</v>
      </c>
      <c r="L17" s="414"/>
      <c r="M17" s="414"/>
      <c r="N17" s="414"/>
      <c r="O17" s="260">
        <v>23343</v>
      </c>
      <c r="P17" s="260">
        <v>25665</v>
      </c>
      <c r="Q17" s="260">
        <v>9574</v>
      </c>
      <c r="R17" s="261">
        <f t="shared" si="0"/>
        <v>0.3730372102084551</v>
      </c>
    </row>
    <row r="18" spans="1:18" s="20" customFormat="1" ht="11.25">
      <c r="A18" s="13"/>
      <c r="B18" s="32"/>
      <c r="C18" s="32"/>
      <c r="D18" s="28"/>
      <c r="E18" s="13"/>
      <c r="F18" s="13"/>
      <c r="G18" s="13"/>
      <c r="H18" s="259"/>
      <c r="J18" s="55"/>
      <c r="K18" s="425" t="s">
        <v>254</v>
      </c>
      <c r="L18" s="426"/>
      <c r="M18" s="426"/>
      <c r="N18" s="427"/>
      <c r="O18" s="260"/>
      <c r="P18" s="260"/>
      <c r="Q18" s="260">
        <v>20</v>
      </c>
      <c r="R18" s="261"/>
    </row>
    <row r="19" spans="1:18" s="4" customFormat="1" ht="12">
      <c r="A19" s="18" t="s">
        <v>70</v>
      </c>
      <c r="B19" s="13" t="s">
        <v>76</v>
      </c>
      <c r="C19" s="13"/>
      <c r="D19" s="13" t="s">
        <v>156</v>
      </c>
      <c r="E19" s="267">
        <f>E13+E15+E17</f>
        <v>22932</v>
      </c>
      <c r="F19" s="267">
        <f>F13+F15+F17</f>
        <v>22148</v>
      </c>
      <c r="G19" s="267">
        <f>G13+G15+G17</f>
        <v>15520</v>
      </c>
      <c r="H19" s="263">
        <f t="shared" si="1"/>
        <v>0.7007404731804227</v>
      </c>
      <c r="J19" s="58"/>
      <c r="K19" s="424" t="s">
        <v>111</v>
      </c>
      <c r="L19" s="424"/>
      <c r="M19" s="424"/>
      <c r="N19" s="424"/>
      <c r="O19" s="268">
        <f>SUM(O14:O17)</f>
        <v>42451</v>
      </c>
      <c r="P19" s="268">
        <f>SUM(P14:P18)</f>
        <v>75711</v>
      </c>
      <c r="Q19" s="268">
        <f>SUM(Q14:Q18)</f>
        <v>46113</v>
      </c>
      <c r="R19" s="266">
        <f t="shared" si="0"/>
        <v>0.6090660538098823</v>
      </c>
    </row>
    <row r="20" spans="1:18" s="4" customFormat="1" ht="11.25">
      <c r="A20" s="415" t="s">
        <v>72</v>
      </c>
      <c r="B20" s="416"/>
      <c r="C20" s="416"/>
      <c r="D20" s="416"/>
      <c r="E20" s="416"/>
      <c r="F20" s="416"/>
      <c r="G20" s="416"/>
      <c r="H20" s="416"/>
      <c r="J20" s="60" t="s">
        <v>57</v>
      </c>
      <c r="K20" s="415" t="s">
        <v>112</v>
      </c>
      <c r="L20" s="416"/>
      <c r="M20" s="416"/>
      <c r="N20" s="416"/>
      <c r="O20" s="416"/>
      <c r="P20" s="416"/>
      <c r="Q20" s="416"/>
      <c r="R20" s="420"/>
    </row>
    <row r="21" spans="1:18" s="4" customFormat="1" ht="11.25">
      <c r="A21" s="13" t="s">
        <v>157</v>
      </c>
      <c r="B21" s="13" t="s">
        <v>46</v>
      </c>
      <c r="C21" s="13"/>
      <c r="D21" s="13" t="s">
        <v>158</v>
      </c>
      <c r="E21" s="13">
        <v>57</v>
      </c>
      <c r="F21" s="13">
        <v>57</v>
      </c>
      <c r="G21" s="13">
        <v>27</v>
      </c>
      <c r="H21" s="259">
        <f t="shared" si="1"/>
        <v>0.47368421052631576</v>
      </c>
      <c r="J21" s="54"/>
      <c r="K21" s="414" t="s">
        <v>113</v>
      </c>
      <c r="L21" s="414"/>
      <c r="M21" s="414"/>
      <c r="N21" s="414"/>
      <c r="O21" s="260">
        <v>1970</v>
      </c>
      <c r="P21" s="260">
        <v>2097</v>
      </c>
      <c r="Q21" s="260">
        <v>759</v>
      </c>
      <c r="R21" s="261">
        <f>Q21/P21</f>
        <v>0.36194563662374823</v>
      </c>
    </row>
    <row r="22" spans="1:18" s="4" customFormat="1" ht="11.25">
      <c r="A22" s="21" t="s">
        <v>67</v>
      </c>
      <c r="B22" s="31"/>
      <c r="C22" s="31"/>
      <c r="D22" s="31" t="s">
        <v>159</v>
      </c>
      <c r="E22" s="13">
        <v>57</v>
      </c>
      <c r="F22" s="13">
        <v>57</v>
      </c>
      <c r="G22" s="13">
        <v>27</v>
      </c>
      <c r="H22" s="259"/>
      <c r="J22" s="55"/>
      <c r="K22" s="414" t="s">
        <v>114</v>
      </c>
      <c r="L22" s="414"/>
      <c r="M22" s="414"/>
      <c r="N22" s="414"/>
      <c r="O22" s="260">
        <v>766</v>
      </c>
      <c r="P22" s="260">
        <v>0</v>
      </c>
      <c r="Q22" s="260">
        <v>0</v>
      </c>
      <c r="R22" s="261"/>
    </row>
    <row r="23" spans="1:18" s="16" customFormat="1" ht="12">
      <c r="A23" s="18" t="s">
        <v>75</v>
      </c>
      <c r="B23" s="61" t="s">
        <v>160</v>
      </c>
      <c r="C23" s="62"/>
      <c r="D23" s="63"/>
      <c r="E23" s="269">
        <f>E21</f>
        <v>57</v>
      </c>
      <c r="F23" s="269">
        <f>F21</f>
        <v>57</v>
      </c>
      <c r="G23" s="269">
        <f>G21</f>
        <v>27</v>
      </c>
      <c r="H23" s="263">
        <f t="shared" si="1"/>
        <v>0.47368421052631576</v>
      </c>
      <c r="J23" s="58"/>
      <c r="K23" s="64" t="s">
        <v>115</v>
      </c>
      <c r="L23" s="64"/>
      <c r="M23" s="64"/>
      <c r="N23" s="64"/>
      <c r="O23" s="270">
        <f>SUM(O21:O22)</f>
        <v>2736</v>
      </c>
      <c r="P23" s="270">
        <f>SUM(P21:P22)</f>
        <v>2097</v>
      </c>
      <c r="Q23" s="270">
        <f>SUM(Q21:Q22)</f>
        <v>759</v>
      </c>
      <c r="R23" s="266">
        <f>Q23/P23</f>
        <v>0.36194563662374823</v>
      </c>
    </row>
    <row r="24" spans="1:18" s="4" customFormat="1" ht="11.25">
      <c r="A24" s="415" t="s">
        <v>3</v>
      </c>
      <c r="B24" s="416"/>
      <c r="C24" s="416"/>
      <c r="D24" s="416"/>
      <c r="E24" s="416"/>
      <c r="F24" s="416"/>
      <c r="G24" s="416"/>
      <c r="H24" s="416"/>
      <c r="J24" s="59" t="s">
        <v>76</v>
      </c>
      <c r="K24" s="415" t="s">
        <v>4</v>
      </c>
      <c r="L24" s="416"/>
      <c r="M24" s="416"/>
      <c r="N24" s="416"/>
      <c r="O24" s="416"/>
      <c r="P24" s="416"/>
      <c r="Q24" s="416"/>
      <c r="R24" s="420"/>
    </row>
    <row r="25" spans="1:18" s="4" customFormat="1" ht="11.25">
      <c r="A25" s="13" t="s">
        <v>3</v>
      </c>
      <c r="B25" s="13" t="s">
        <v>57</v>
      </c>
      <c r="C25" s="13"/>
      <c r="D25" s="13" t="s">
        <v>3</v>
      </c>
      <c r="E25" s="13">
        <v>234565</v>
      </c>
      <c r="F25" s="13">
        <v>245667</v>
      </c>
      <c r="G25" s="13">
        <v>1148</v>
      </c>
      <c r="H25" s="259">
        <f>G25/F25</f>
        <v>0.004672992302588463</v>
      </c>
      <c r="J25" s="54"/>
      <c r="K25" s="414" t="s">
        <v>125</v>
      </c>
      <c r="L25" s="414"/>
      <c r="M25" s="414"/>
      <c r="N25" s="414"/>
      <c r="O25" s="260"/>
      <c r="P25" s="260"/>
      <c r="Q25" s="260"/>
      <c r="R25" s="261"/>
    </row>
    <row r="26" spans="1:18" s="7" customFormat="1" ht="12" customHeight="1">
      <c r="A26" s="18" t="s">
        <v>63</v>
      </c>
      <c r="B26" s="13" t="s">
        <v>64</v>
      </c>
      <c r="C26" s="13"/>
      <c r="D26" s="13" t="s">
        <v>161</v>
      </c>
      <c r="E26" s="267">
        <f>SUM(E25)</f>
        <v>234565</v>
      </c>
      <c r="F26" s="267">
        <f>SUM(F25)</f>
        <v>245667</v>
      </c>
      <c r="G26" s="267">
        <f>SUM(G25)</f>
        <v>1148</v>
      </c>
      <c r="H26" s="263">
        <f>G26/F26</f>
        <v>0.004672992302588463</v>
      </c>
      <c r="J26" s="55"/>
      <c r="K26" s="414" t="s">
        <v>126</v>
      </c>
      <c r="L26" s="414"/>
      <c r="M26" s="414"/>
      <c r="N26" s="414"/>
      <c r="O26" s="260">
        <v>189797</v>
      </c>
      <c r="P26" s="260">
        <v>194297</v>
      </c>
      <c r="Q26" s="260">
        <v>7500</v>
      </c>
      <c r="R26" s="261">
        <f>Q26/P26</f>
        <v>0.038600698929988624</v>
      </c>
    </row>
    <row r="27" spans="1:18" s="7" customFormat="1" ht="12" customHeight="1">
      <c r="A27" s="297" t="s">
        <v>155</v>
      </c>
      <c r="B27" s="327"/>
      <c r="C27" s="327"/>
      <c r="D27" s="327"/>
      <c r="E27" s="267"/>
      <c r="F27" s="267"/>
      <c r="G27" s="267">
        <v>194</v>
      </c>
      <c r="H27" s="263"/>
      <c r="J27" s="55"/>
      <c r="K27" s="280"/>
      <c r="L27" s="280"/>
      <c r="M27" s="280"/>
      <c r="N27" s="280"/>
      <c r="O27" s="260"/>
      <c r="P27" s="260"/>
      <c r="Q27" s="260"/>
      <c r="R27" s="261"/>
    </row>
    <row r="28" spans="1:18" s="7" customFormat="1" ht="12">
      <c r="A28" s="415" t="s">
        <v>4</v>
      </c>
      <c r="B28" s="416"/>
      <c r="C28" s="416"/>
      <c r="D28" s="416"/>
      <c r="E28" s="416"/>
      <c r="F28" s="416"/>
      <c r="G28" s="416"/>
      <c r="H28" s="416"/>
      <c r="J28" s="58"/>
      <c r="K28" s="423" t="s">
        <v>84</v>
      </c>
      <c r="L28" s="423"/>
      <c r="M28" s="423"/>
      <c r="N28" s="423"/>
      <c r="O28" s="64">
        <f>SUM(O25:O26)</f>
        <v>189797</v>
      </c>
      <c r="P28" s="64">
        <f>SUM(P25:P26)</f>
        <v>194297</v>
      </c>
      <c r="Q28" s="64">
        <f>SUM(Q25:Q26)</f>
        <v>7500</v>
      </c>
      <c r="R28" s="266">
        <f>Q28/P28</f>
        <v>0.038600698929988624</v>
      </c>
    </row>
    <row r="29" spans="1:18" s="16" customFormat="1" ht="11.25">
      <c r="A29" s="13" t="s">
        <v>82</v>
      </c>
      <c r="B29" s="13"/>
      <c r="C29" s="13"/>
      <c r="D29" s="13" t="s">
        <v>98</v>
      </c>
      <c r="E29" s="13"/>
      <c r="F29" s="13"/>
      <c r="G29" s="13"/>
      <c r="H29" s="259"/>
      <c r="J29" s="59" t="s">
        <v>81</v>
      </c>
      <c r="K29" s="415" t="s">
        <v>127</v>
      </c>
      <c r="L29" s="416"/>
      <c r="M29" s="416"/>
      <c r="N29" s="416"/>
      <c r="O29" s="416"/>
      <c r="P29" s="416"/>
      <c r="Q29" s="416"/>
      <c r="R29" s="420"/>
    </row>
    <row r="30" spans="1:18" s="20" customFormat="1" ht="12" customHeight="1">
      <c r="A30" s="13" t="s">
        <v>83</v>
      </c>
      <c r="B30" s="13"/>
      <c r="C30" s="13"/>
      <c r="D30" s="13" t="s">
        <v>99</v>
      </c>
      <c r="E30" s="13">
        <v>0</v>
      </c>
      <c r="F30" s="13">
        <v>12000</v>
      </c>
      <c r="G30" s="13">
        <v>12000</v>
      </c>
      <c r="H30" s="271">
        <f>G30/F30</f>
        <v>1</v>
      </c>
      <c r="J30" s="54"/>
      <c r="K30" s="414" t="s">
        <v>128</v>
      </c>
      <c r="L30" s="414"/>
      <c r="M30" s="414"/>
      <c r="N30" s="414"/>
      <c r="O30" s="260">
        <v>11364</v>
      </c>
      <c r="P30" s="260">
        <v>6073</v>
      </c>
      <c r="Q30" s="260">
        <v>0</v>
      </c>
      <c r="R30" s="261">
        <f>Q30/P30</f>
        <v>0</v>
      </c>
    </row>
    <row r="31" spans="1:18" s="10" customFormat="1" ht="11.25">
      <c r="A31" s="18" t="s">
        <v>84</v>
      </c>
      <c r="B31" s="21"/>
      <c r="C31" s="21"/>
      <c r="D31" s="21" t="s">
        <v>100</v>
      </c>
      <c r="E31" s="267">
        <f>SUM(E29:E30)</f>
        <v>0</v>
      </c>
      <c r="F31" s="267">
        <f>SUM(F29:F30)</f>
        <v>12000</v>
      </c>
      <c r="G31" s="267">
        <f>SUM(G29:G30)</f>
        <v>12000</v>
      </c>
      <c r="H31" s="263">
        <f>G31/F31</f>
        <v>1</v>
      </c>
      <c r="J31" s="55"/>
      <c r="K31" s="414" t="s">
        <v>129</v>
      </c>
      <c r="L31" s="414"/>
      <c r="M31" s="414"/>
      <c r="N31" s="414"/>
      <c r="O31" s="260">
        <v>22316</v>
      </c>
      <c r="P31" s="260">
        <v>23842</v>
      </c>
      <c r="Q31" s="260">
        <v>0</v>
      </c>
      <c r="R31" s="261">
        <f>Q31/P31</f>
        <v>0</v>
      </c>
    </row>
    <row r="32" spans="1:18" s="4" customFormat="1" ht="11.25">
      <c r="A32" s="272" t="s">
        <v>86</v>
      </c>
      <c r="B32" s="273"/>
      <c r="C32" s="273"/>
      <c r="D32" s="273"/>
      <c r="E32" s="273"/>
      <c r="F32" s="273"/>
      <c r="G32" s="273"/>
      <c r="H32" s="273"/>
      <c r="I32" s="10"/>
      <c r="J32" s="55"/>
      <c r="K32" s="56" t="s">
        <v>230</v>
      </c>
      <c r="L32" s="57"/>
      <c r="M32" s="57"/>
      <c r="N32" s="274"/>
      <c r="O32" s="260"/>
      <c r="P32" s="260"/>
      <c r="Q32" s="260">
        <v>3478</v>
      </c>
      <c r="R32" s="261"/>
    </row>
    <row r="33" spans="1:18" s="4" customFormat="1" ht="12">
      <c r="A33" s="13" t="s">
        <v>87</v>
      </c>
      <c r="B33" s="13"/>
      <c r="C33" s="13"/>
      <c r="D33" s="13" t="s">
        <v>162</v>
      </c>
      <c r="E33" s="13">
        <v>6829</v>
      </c>
      <c r="F33" s="13">
        <v>12580</v>
      </c>
      <c r="G33" s="13">
        <v>12580</v>
      </c>
      <c r="H33" s="259">
        <f>G33/F33</f>
        <v>1</v>
      </c>
      <c r="J33" s="58"/>
      <c r="K33" s="423" t="s">
        <v>130</v>
      </c>
      <c r="L33" s="423"/>
      <c r="M33" s="423"/>
      <c r="N33" s="423"/>
      <c r="O33" s="64">
        <f>SUM(O30:O32)</f>
        <v>33680</v>
      </c>
      <c r="P33" s="64">
        <f>SUM(P30:P32)</f>
        <v>29915</v>
      </c>
      <c r="Q33" s="64">
        <f>SUM(Q30:Q32)</f>
        <v>3478</v>
      </c>
      <c r="R33" s="266">
        <f>Q33/P33</f>
        <v>0.11626274444258733</v>
      </c>
    </row>
    <row r="34" spans="1:18" s="4" customFormat="1" ht="15">
      <c r="A34" s="13" t="s">
        <v>88</v>
      </c>
      <c r="B34" s="13"/>
      <c r="C34" s="13"/>
      <c r="D34" s="13" t="s">
        <v>163</v>
      </c>
      <c r="E34" s="13">
        <v>0</v>
      </c>
      <c r="F34" s="13"/>
      <c r="G34" s="13"/>
      <c r="H34" s="259"/>
      <c r="J34" s="429" t="s">
        <v>131</v>
      </c>
      <c r="K34" s="429"/>
      <c r="L34" s="429"/>
      <c r="M34" s="429"/>
      <c r="N34" s="429"/>
      <c r="O34" s="275">
        <f>O12+O19+O23+O28+O33</f>
        <v>493312</v>
      </c>
      <c r="P34" s="275">
        <f>P12+P19+P23+P28+P33</f>
        <v>532722</v>
      </c>
      <c r="Q34" s="275">
        <f>Q12+Q19+Q23+Q28+Q33</f>
        <v>160822</v>
      </c>
      <c r="R34" s="276">
        <f>Q34/P34</f>
        <v>0.30188728830421874</v>
      </c>
    </row>
    <row r="35" spans="1:18" s="4" customFormat="1" ht="11.25">
      <c r="A35" s="13" t="str">
        <f>'[5]1_bevétel_teljesítése'!B58</f>
        <v>     2.  Kiegyenlítő, függő bevételek</v>
      </c>
      <c r="B35" s="13"/>
      <c r="C35" s="13"/>
      <c r="D35" s="13"/>
      <c r="E35" s="13">
        <v>0</v>
      </c>
      <c r="F35" s="13"/>
      <c r="G35" s="13">
        <v>-10635</v>
      </c>
      <c r="H35" s="259"/>
      <c r="J35" s="65"/>
      <c r="K35" s="65"/>
      <c r="L35" s="65"/>
      <c r="M35" s="65"/>
      <c r="N35" s="65"/>
      <c r="O35" s="65"/>
      <c r="P35" s="65"/>
      <c r="Q35" s="65"/>
      <c r="R35" s="65"/>
    </row>
    <row r="36" spans="1:18" s="4" customFormat="1" ht="11.25">
      <c r="A36" s="18" t="s">
        <v>89</v>
      </c>
      <c r="B36" s="21"/>
      <c r="C36" s="21"/>
      <c r="D36" s="21" t="s">
        <v>164</v>
      </c>
      <c r="E36" s="267">
        <f>SUM(E33:E35)</f>
        <v>6829</v>
      </c>
      <c r="F36" s="267">
        <f>SUM(F33:F35)</f>
        <v>12580</v>
      </c>
      <c r="G36" s="267">
        <f>SUM(G33:G35)</f>
        <v>1945</v>
      </c>
      <c r="H36" s="263">
        <f>G36/F36</f>
        <v>0.15461049284578696</v>
      </c>
      <c r="J36" s="65"/>
      <c r="K36" s="65"/>
      <c r="L36" s="65"/>
      <c r="M36" s="65"/>
      <c r="N36" s="65"/>
      <c r="O36" s="65"/>
      <c r="P36" s="65"/>
      <c r="Q36" s="65"/>
      <c r="R36" s="65"/>
    </row>
    <row r="37" spans="1:18" s="20" customFormat="1" ht="12">
      <c r="A37" s="66" t="s">
        <v>90</v>
      </c>
      <c r="B37" s="67"/>
      <c r="C37" s="67"/>
      <c r="D37" s="67" t="s">
        <v>105</v>
      </c>
      <c r="E37" s="277">
        <f>E8+E11+E19+E23+E26+E31+E36+E27</f>
        <v>493312</v>
      </c>
      <c r="F37" s="277">
        <f>F8+F11+F19+F23+F26+F31+F36+F27</f>
        <v>532722</v>
      </c>
      <c r="G37" s="277">
        <f>G8+G11+G19+G23+G26+G31+G36+G27</f>
        <v>165699</v>
      </c>
      <c r="H37" s="278">
        <f>G37/F37</f>
        <v>0.3110421570725444</v>
      </c>
      <c r="I37" s="4"/>
      <c r="J37" s="65"/>
      <c r="K37" s="65"/>
      <c r="L37" s="65"/>
      <c r="M37" s="65"/>
      <c r="N37" s="65"/>
      <c r="O37" s="65"/>
      <c r="P37" s="65"/>
      <c r="Q37" s="65"/>
      <c r="R37" s="65"/>
    </row>
    <row r="38" spans="9:18" s="20" customFormat="1" ht="12.75" customHeight="1">
      <c r="I38" s="4"/>
      <c r="J38" s="65"/>
      <c r="K38" s="65"/>
      <c r="L38" s="65"/>
      <c r="M38" s="65"/>
      <c r="N38" s="65"/>
      <c r="O38" s="65"/>
      <c r="P38" s="65"/>
      <c r="Q38" s="65"/>
      <c r="R38" s="65"/>
    </row>
    <row r="39" spans="1:18" s="20" customFormat="1" ht="22.5" customHeight="1">
      <c r="A39" s="20" t="s">
        <v>248</v>
      </c>
      <c r="G39" s="20">
        <v>19893</v>
      </c>
      <c r="J39" s="51"/>
      <c r="K39" s="51"/>
      <c r="L39" s="65"/>
      <c r="M39" s="65"/>
      <c r="N39" s="65"/>
      <c r="O39" s="65"/>
      <c r="P39" s="68"/>
      <c r="Q39" s="68"/>
      <c r="R39" s="68"/>
    </row>
    <row r="40" spans="7:18" s="20" customFormat="1" ht="14.25" customHeight="1">
      <c r="G40" s="19">
        <f>G37+G39</f>
        <v>185592</v>
      </c>
      <c r="K40" s="428" t="s">
        <v>249</v>
      </c>
      <c r="L40" s="428"/>
      <c r="M40" s="428"/>
      <c r="N40" s="428"/>
      <c r="Q40" s="19">
        <f>G40-Q34-G33</f>
        <v>12190</v>
      </c>
      <c r="R40" s="19"/>
    </row>
    <row r="41" spans="1:13" s="4" customFormat="1" ht="15" customHeight="1">
      <c r="A41" s="70"/>
      <c r="B41" s="410"/>
      <c r="C41" s="410"/>
      <c r="D41" s="410"/>
      <c r="E41" s="71"/>
      <c r="M41" s="65"/>
    </row>
    <row r="42" spans="1:13" s="4" customFormat="1" ht="24.75" customHeight="1">
      <c r="A42" s="72"/>
      <c r="B42" s="73"/>
      <c r="C42" s="73"/>
      <c r="D42" s="73"/>
      <c r="E42" s="71"/>
      <c r="M42" s="65"/>
    </row>
    <row r="43" spans="1:5" s="4" customFormat="1" ht="18" customHeight="1">
      <c r="A43" s="73"/>
      <c r="B43" s="73"/>
      <c r="C43" s="73"/>
      <c r="D43" s="73"/>
      <c r="E43" s="73"/>
    </row>
    <row r="44" spans="1:5" s="4" customFormat="1" ht="11.25">
      <c r="A44" s="73"/>
      <c r="B44" s="73"/>
      <c r="C44" s="73"/>
      <c r="D44" s="73"/>
      <c r="E44" s="73"/>
    </row>
    <row r="45" spans="1:5" s="4" customFormat="1" ht="11.25">
      <c r="A45" s="73"/>
      <c r="B45" s="73"/>
      <c r="C45" s="73"/>
      <c r="D45" s="73"/>
      <c r="E45" s="73"/>
    </row>
    <row r="46" spans="1:5" s="7" customFormat="1" ht="8.25">
      <c r="A46" s="74"/>
      <c r="B46" s="74"/>
      <c r="C46" s="74"/>
      <c r="D46" s="74"/>
      <c r="E46" s="74"/>
    </row>
    <row r="47" spans="1:5" s="4" customFormat="1" ht="11.25">
      <c r="A47" s="73"/>
      <c r="B47" s="73"/>
      <c r="C47" s="73"/>
      <c r="D47" s="73"/>
      <c r="E47" s="73"/>
    </row>
    <row r="48" spans="1:5" s="4" customFormat="1" ht="11.25">
      <c r="A48" s="73"/>
      <c r="B48" s="73"/>
      <c r="C48" s="73"/>
      <c r="D48" s="73"/>
      <c r="E48" s="73"/>
    </row>
    <row r="49" spans="1:5" s="4" customFormat="1" ht="11.25">
      <c r="A49" s="73"/>
      <c r="B49" s="73"/>
      <c r="C49" s="73"/>
      <c r="D49" s="73"/>
      <c r="E49" s="73"/>
    </row>
    <row r="50" spans="1:5" s="7" customFormat="1" ht="8.25">
      <c r="A50" s="74"/>
      <c r="B50" s="74"/>
      <c r="C50" s="74"/>
      <c r="D50" s="74"/>
      <c r="E50" s="74"/>
    </row>
    <row r="51" spans="1:5" s="20" customFormat="1" ht="11.25">
      <c r="A51" s="75"/>
      <c r="B51" s="75"/>
      <c r="C51" s="75"/>
      <c r="D51" s="75"/>
      <c r="E51" s="75"/>
    </row>
    <row r="52" spans="1:5" s="20" customFormat="1" ht="12.75">
      <c r="A52" s="76"/>
      <c r="B52" s="75"/>
      <c r="C52" s="75"/>
      <c r="D52" s="75"/>
      <c r="E52" s="77"/>
    </row>
    <row r="53" spans="1:5" s="4" customFormat="1" ht="11.25">
      <c r="A53" s="69"/>
      <c r="B53" s="73"/>
      <c r="C53" s="73"/>
      <c r="D53" s="73"/>
      <c r="E53" s="77"/>
    </row>
    <row r="54" spans="1:5" s="4" customFormat="1" ht="11.25">
      <c r="A54" s="78"/>
      <c r="B54" s="73"/>
      <c r="C54" s="73"/>
      <c r="D54" s="73"/>
      <c r="E54" s="79"/>
    </row>
    <row r="55" spans="1:5" s="4" customFormat="1" ht="11.25" customHeight="1">
      <c r="A55" s="73"/>
      <c r="B55" s="73"/>
      <c r="C55" s="73"/>
      <c r="D55" s="73"/>
      <c r="E55" s="73"/>
    </row>
    <row r="56" spans="1:5" s="4" customFormat="1" ht="11.25">
      <c r="A56" s="73"/>
      <c r="B56" s="73"/>
      <c r="C56" s="73"/>
      <c r="D56" s="73"/>
      <c r="E56" s="73"/>
    </row>
    <row r="57" spans="1:5" s="4" customFormat="1" ht="11.25">
      <c r="A57" s="73"/>
      <c r="B57" s="73"/>
      <c r="C57" s="73"/>
      <c r="D57" s="73"/>
      <c r="E57" s="73"/>
    </row>
    <row r="58" spans="1:5" s="4" customFormat="1" ht="11.25">
      <c r="A58" s="73"/>
      <c r="B58" s="73"/>
      <c r="C58" s="73"/>
      <c r="D58" s="73"/>
      <c r="E58" s="73"/>
    </row>
    <row r="59" spans="1:5" s="20" customFormat="1" ht="11.25">
      <c r="A59" s="75"/>
      <c r="B59" s="75"/>
      <c r="C59" s="75"/>
      <c r="D59" s="75"/>
      <c r="E59" s="75"/>
    </row>
    <row r="60" s="26" customFormat="1" ht="12" customHeight="1"/>
    <row r="61" s="80" customFormat="1" ht="9"/>
    <row r="62" s="4" customFormat="1" ht="11.25"/>
    <row r="63" s="4" customFormat="1" ht="11.25"/>
    <row r="64" s="20" customFormat="1" ht="11.25" customHeight="1"/>
    <row r="65" s="4" customFormat="1" ht="11.25"/>
    <row r="66" spans="7:12" s="4" customFormat="1" ht="12.75">
      <c r="G66" s="1"/>
      <c r="H66" s="1"/>
      <c r="I66" s="1"/>
      <c r="J66" s="1"/>
      <c r="K66" s="1"/>
      <c r="L66" s="44"/>
    </row>
    <row r="67" spans="7:12" s="4" customFormat="1" ht="12.75">
      <c r="G67" s="1"/>
      <c r="H67" s="1"/>
      <c r="I67" s="1"/>
      <c r="J67" s="1"/>
      <c r="K67" s="1"/>
      <c r="L67" s="44"/>
    </row>
    <row r="68" spans="7:12" s="20" customFormat="1" ht="12.75">
      <c r="G68" s="1"/>
      <c r="H68" s="1"/>
      <c r="I68" s="1"/>
      <c r="J68" s="1"/>
      <c r="K68" s="1"/>
      <c r="L68" s="44"/>
    </row>
    <row r="69" spans="7:12" s="52" customFormat="1" ht="12.75">
      <c r="G69" s="1"/>
      <c r="H69" s="1"/>
      <c r="I69" s="1"/>
      <c r="J69" s="1"/>
      <c r="K69" s="1"/>
      <c r="L69" s="44"/>
    </row>
    <row r="70" s="20" customFormat="1" ht="11.25"/>
    <row r="71" s="4" customFormat="1" ht="11.25"/>
    <row r="72" s="4" customFormat="1" ht="11.25"/>
    <row r="73" s="4" customFormat="1" ht="11.25"/>
    <row r="74" s="4" customFormat="1" ht="11.25"/>
    <row r="75" s="4" customFormat="1" ht="11.25"/>
    <row r="76" s="4" customFormat="1" ht="11.25"/>
    <row r="77" s="4" customFormat="1" ht="11.25"/>
    <row r="78" s="4" customFormat="1" ht="11.25">
      <c r="G78" s="81"/>
    </row>
    <row r="79" s="4" customFormat="1" ht="16.5" customHeight="1"/>
    <row r="80" s="4" customFormat="1" ht="11.25"/>
    <row r="81" s="4" customFormat="1" ht="11.25"/>
    <row r="82" s="4" customFormat="1" ht="21.75" customHeight="1"/>
    <row r="83" s="4" customFormat="1" ht="15.75" customHeight="1"/>
    <row r="84" s="4" customFormat="1" ht="15.75" customHeight="1"/>
    <row r="85" s="4" customFormat="1" ht="11.25"/>
    <row r="86" s="20" customFormat="1" ht="11.25"/>
    <row r="87" s="4" customFormat="1" ht="11.25"/>
    <row r="88" s="4" customFormat="1" ht="11.25"/>
    <row r="89" s="4" customFormat="1" ht="11.25"/>
    <row r="90" s="20" customFormat="1" ht="11.25"/>
    <row r="91" s="4" customFormat="1" ht="11.25"/>
    <row r="92" s="4" customFormat="1" ht="11.25"/>
    <row r="93" s="4" customFormat="1" ht="11.25"/>
    <row r="94" s="82" customFormat="1" ht="11.25"/>
    <row r="125" ht="12.75">
      <c r="E125" s="44"/>
    </row>
    <row r="126" ht="12.75">
      <c r="E126" s="44"/>
    </row>
    <row r="127" ht="12.75">
      <c r="E127" s="44"/>
    </row>
    <row r="128" ht="12.75">
      <c r="E128" s="44"/>
    </row>
    <row r="129" ht="12.75">
      <c r="E129" s="44"/>
    </row>
    <row r="130" ht="12.75">
      <c r="E130" s="44"/>
    </row>
    <row r="131" ht="12.75">
      <c r="E131" s="44"/>
    </row>
    <row r="132" ht="12.75">
      <c r="E132" s="44"/>
    </row>
    <row r="133" ht="12.75">
      <c r="E133" s="44"/>
    </row>
    <row r="134" ht="12.75">
      <c r="E134" s="44"/>
    </row>
    <row r="135" ht="12.75">
      <c r="E135" s="44"/>
    </row>
    <row r="136" ht="12.75">
      <c r="E136" s="44"/>
    </row>
    <row r="137" ht="12.75">
      <c r="E137" s="44"/>
    </row>
    <row r="138" ht="12.75">
      <c r="E138" s="44"/>
    </row>
    <row r="139" ht="12.75">
      <c r="E139" s="44"/>
    </row>
    <row r="140" ht="12.75">
      <c r="E140" s="44"/>
    </row>
    <row r="141" ht="12.75">
      <c r="E141" s="44"/>
    </row>
    <row r="142" ht="12.75">
      <c r="E142" s="44"/>
    </row>
    <row r="143" ht="12.75">
      <c r="E143" s="44"/>
    </row>
    <row r="144" ht="12.75">
      <c r="E144" s="44"/>
    </row>
    <row r="145" ht="12.75">
      <c r="E145" s="44"/>
    </row>
    <row r="146" ht="12.75">
      <c r="E146" s="44"/>
    </row>
    <row r="147" ht="12.75">
      <c r="E147" s="44"/>
    </row>
    <row r="148" ht="12.75">
      <c r="E148" s="44"/>
    </row>
    <row r="149" ht="12.75">
      <c r="E149" s="44"/>
    </row>
    <row r="150" ht="12.75">
      <c r="E150" s="44"/>
    </row>
    <row r="151" ht="12.75">
      <c r="E151" s="44"/>
    </row>
    <row r="152" ht="12.75">
      <c r="E152" s="44"/>
    </row>
    <row r="153" ht="12.75">
      <c r="E153" s="44"/>
    </row>
    <row r="154" ht="12.75">
      <c r="E154" s="44"/>
    </row>
    <row r="155" ht="12.75">
      <c r="E155" s="44"/>
    </row>
    <row r="156" ht="12.75">
      <c r="E156" s="44"/>
    </row>
    <row r="157" ht="12.75">
      <c r="E157" s="44"/>
    </row>
    <row r="158" ht="12.75">
      <c r="E158" s="44"/>
    </row>
    <row r="159" ht="12.75">
      <c r="E159" s="44"/>
    </row>
    <row r="160" ht="12.75">
      <c r="E160" s="44"/>
    </row>
    <row r="161" ht="12.75">
      <c r="E161" s="44"/>
    </row>
    <row r="162" ht="12.75">
      <c r="E162" s="44"/>
    </row>
    <row r="163" ht="12.75">
      <c r="E163" s="44"/>
    </row>
    <row r="164" ht="12.75">
      <c r="E164" s="44"/>
    </row>
  </sheetData>
  <sheetProtection password="DFAB" sheet="1" objects="1" scenarios="1" selectLockedCells="1" selectUnlockedCells="1"/>
  <mergeCells count="47">
    <mergeCell ref="K18:N18"/>
    <mergeCell ref="K40:N40"/>
    <mergeCell ref="K31:N31"/>
    <mergeCell ref="K33:N33"/>
    <mergeCell ref="J34:N34"/>
    <mergeCell ref="K25:N25"/>
    <mergeCell ref="K26:N26"/>
    <mergeCell ref="A28:H28"/>
    <mergeCell ref="K28:N28"/>
    <mergeCell ref="K29:R29"/>
    <mergeCell ref="K30:N30"/>
    <mergeCell ref="K19:N19"/>
    <mergeCell ref="A20:H20"/>
    <mergeCell ref="K20:R20"/>
    <mergeCell ref="K21:N21"/>
    <mergeCell ref="K22:N22"/>
    <mergeCell ref="A24:H24"/>
    <mergeCell ref="B4:D4"/>
    <mergeCell ref="H3:H4"/>
    <mergeCell ref="J3:N4"/>
    <mergeCell ref="O3:O4"/>
    <mergeCell ref="P3:P4"/>
    <mergeCell ref="K24:R24"/>
    <mergeCell ref="K9:N9"/>
    <mergeCell ref="K10:N10"/>
    <mergeCell ref="K11:N11"/>
    <mergeCell ref="A12:H12"/>
    <mergeCell ref="K16:N16"/>
    <mergeCell ref="K17:N17"/>
    <mergeCell ref="A5:H5"/>
    <mergeCell ref="K5:R5"/>
    <mergeCell ref="K6:N6"/>
    <mergeCell ref="K7:N7"/>
    <mergeCell ref="K8:N8"/>
    <mergeCell ref="K12:N12"/>
    <mergeCell ref="K13:R13"/>
    <mergeCell ref="A9:H9"/>
    <mergeCell ref="B41:D41"/>
    <mergeCell ref="A2:R2"/>
    <mergeCell ref="A3:A4"/>
    <mergeCell ref="E3:E4"/>
    <mergeCell ref="F3:F4"/>
    <mergeCell ref="G3:G4"/>
    <mergeCell ref="Q3:Q4"/>
    <mergeCell ref="R3:R4"/>
    <mergeCell ref="K14:N14"/>
    <mergeCell ref="K15:N15"/>
  </mergeCells>
  <printOptions horizontalCentered="1" verticalCentered="1"/>
  <pageMargins left="0.3937007874015748" right="0.3937007874015748" top="0.3937007874015748" bottom="0.15748031496062992" header="0.5118110236220472" footer="0.15748031496062992"/>
  <pageSetup fitToHeight="1" fitToWidth="1" horizontalDpi="300" verticalDpi="300" orientation="landscape" paperSize="9" scale="72" r:id="rId1"/>
  <headerFooter alignWithMargins="0">
    <oddFooter>&amp;L&amp;D&amp;C&amp;P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BK108"/>
  <sheetViews>
    <sheetView showZeros="0" defaultGridColor="0" view="pageBreakPreview" zoomScale="77" zoomScaleSheetLayoutView="77" zoomScalePageLayoutView="0" colorId="23" workbookViewId="0" topLeftCell="A1">
      <pane xSplit="2" ySplit="6" topLeftCell="C76" activePane="bottomRight" state="frozen"/>
      <selection pane="topLeft" activeCell="A1" sqref="A1"/>
      <selection pane="topRight" activeCell="G1" sqref="G1"/>
      <selection pane="bottomLeft" activeCell="A70" sqref="A70"/>
      <selection pane="bottomRight" activeCell="J68" sqref="J68"/>
    </sheetView>
  </sheetViews>
  <sheetFormatPr defaultColWidth="9.140625" defaultRowHeight="12.75"/>
  <cols>
    <col min="1" max="1" width="4.140625" style="164" hidden="1" customWidth="1"/>
    <col min="2" max="2" width="49.421875" style="164" customWidth="1"/>
    <col min="3" max="5" width="11.421875" style="164" customWidth="1"/>
    <col min="6" max="13" width="13.140625" style="166" customWidth="1"/>
    <col min="14" max="15" width="13.140625" style="166" hidden="1" customWidth="1"/>
    <col min="16" max="27" width="13.140625" style="166" customWidth="1"/>
    <col min="28" max="29" width="13.140625" style="164" customWidth="1"/>
    <col min="30" max="30" width="11.8515625" style="164" customWidth="1"/>
    <col min="31" max="31" width="9.140625" style="164" customWidth="1"/>
    <col min="32" max="32" width="12.140625" style="164" customWidth="1"/>
    <col min="33" max="16384" width="9.140625" style="164" customWidth="1"/>
  </cols>
  <sheetData>
    <row r="1" spans="1:29" s="84" customFormat="1" ht="16.5" customHeight="1">
      <c r="A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5" t="s">
        <v>5</v>
      </c>
      <c r="AC1" s="86" t="s">
        <v>6</v>
      </c>
    </row>
    <row r="2" spans="1:29" s="89" customFormat="1" ht="18.75" customHeight="1">
      <c r="A2" s="475" t="s">
        <v>7</v>
      </c>
      <c r="B2" s="475"/>
      <c r="C2" s="87"/>
      <c r="D2" s="87"/>
      <c r="E2" s="87"/>
      <c r="F2" s="476" t="s">
        <v>8</v>
      </c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7" t="s">
        <v>170</v>
      </c>
    </row>
    <row r="3" spans="1:29" s="91" customFormat="1" ht="37.5" customHeight="1">
      <c r="A3" s="475"/>
      <c r="B3" s="475"/>
      <c r="C3" s="90" t="s">
        <v>9</v>
      </c>
      <c r="D3" s="90">
        <v>452025</v>
      </c>
      <c r="E3" s="90">
        <v>552312</v>
      </c>
      <c r="F3" s="90">
        <v>552411</v>
      </c>
      <c r="G3" s="90">
        <v>701015</v>
      </c>
      <c r="H3" s="90">
        <v>751153</v>
      </c>
      <c r="I3" s="90">
        <v>751175</v>
      </c>
      <c r="J3" s="90">
        <v>751845</v>
      </c>
      <c r="K3" s="90">
        <v>751867</v>
      </c>
      <c r="L3" s="90">
        <v>751878</v>
      </c>
      <c r="M3" s="90">
        <v>751966</v>
      </c>
      <c r="N3" s="90">
        <v>801214</v>
      </c>
      <c r="O3" s="90">
        <v>851219</v>
      </c>
      <c r="P3" s="90">
        <v>851297</v>
      </c>
      <c r="Q3" s="90">
        <v>851967</v>
      </c>
      <c r="R3" s="90">
        <v>853233</v>
      </c>
      <c r="S3" s="90">
        <v>853255</v>
      </c>
      <c r="T3" s="90">
        <v>853311</v>
      </c>
      <c r="U3" s="90">
        <v>853344</v>
      </c>
      <c r="V3" s="90">
        <v>889928</v>
      </c>
      <c r="W3" s="90">
        <v>901116</v>
      </c>
      <c r="X3" s="90">
        <v>902113</v>
      </c>
      <c r="Y3" s="90">
        <v>921815</v>
      </c>
      <c r="Z3" s="90">
        <v>923127</v>
      </c>
      <c r="AA3" s="90">
        <v>921925</v>
      </c>
      <c r="AB3" s="90">
        <v>801115</v>
      </c>
      <c r="AC3" s="477"/>
    </row>
    <row r="4" spans="1:29" s="91" customFormat="1" ht="47.25" customHeight="1">
      <c r="A4" s="475"/>
      <c r="B4" s="475"/>
      <c r="C4" s="87" t="s">
        <v>10</v>
      </c>
      <c r="D4" s="87" t="s">
        <v>11</v>
      </c>
      <c r="E4" s="87" t="s">
        <v>12</v>
      </c>
      <c r="F4" s="87" t="s">
        <v>13</v>
      </c>
      <c r="G4" s="87" t="s">
        <v>14</v>
      </c>
      <c r="H4" s="87" t="s">
        <v>15</v>
      </c>
      <c r="I4" s="87" t="s">
        <v>168</v>
      </c>
      <c r="J4" s="87" t="s">
        <v>16</v>
      </c>
      <c r="K4" s="87" t="s">
        <v>17</v>
      </c>
      <c r="L4" s="87" t="s">
        <v>18</v>
      </c>
      <c r="M4" s="87" t="s">
        <v>19</v>
      </c>
      <c r="N4" s="87" t="s">
        <v>20</v>
      </c>
      <c r="O4" s="87" t="s">
        <v>21</v>
      </c>
      <c r="P4" s="87" t="s">
        <v>22</v>
      </c>
      <c r="Q4" s="87" t="s">
        <v>23</v>
      </c>
      <c r="R4" s="87" t="s">
        <v>24</v>
      </c>
      <c r="S4" s="87" t="s">
        <v>25</v>
      </c>
      <c r="T4" s="87" t="s">
        <v>26</v>
      </c>
      <c r="U4" s="92" t="s">
        <v>27</v>
      </c>
      <c r="V4" s="92" t="s">
        <v>189</v>
      </c>
      <c r="W4" s="92" t="s">
        <v>28</v>
      </c>
      <c r="X4" s="92" t="s">
        <v>29</v>
      </c>
      <c r="Y4" s="92" t="s">
        <v>30</v>
      </c>
      <c r="Z4" s="92" t="s">
        <v>31</v>
      </c>
      <c r="AA4" s="92" t="s">
        <v>32</v>
      </c>
      <c r="AB4" s="93" t="s">
        <v>33</v>
      </c>
      <c r="AC4" s="477"/>
    </row>
    <row r="5" spans="1:60" s="95" customFormat="1" ht="18.75" customHeight="1">
      <c r="A5" s="453" t="s">
        <v>34</v>
      </c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4"/>
      <c r="T5" s="454"/>
      <c r="U5" s="454"/>
      <c r="V5" s="454"/>
      <c r="W5" s="454"/>
      <c r="X5" s="454"/>
      <c r="Y5" s="454"/>
      <c r="Z5" s="454"/>
      <c r="AA5" s="454"/>
      <c r="AB5" s="454"/>
      <c r="AC5" s="455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</row>
    <row r="6" spans="1:60" s="84" customFormat="1" ht="12">
      <c r="A6" s="96" t="s">
        <v>35</v>
      </c>
      <c r="B6" s="97" t="s">
        <v>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9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</row>
    <row r="7" spans="1:60" s="84" customFormat="1" ht="12">
      <c r="A7" s="434"/>
      <c r="B7" s="101" t="s">
        <v>37</v>
      </c>
      <c r="C7" s="102">
        <f>'[4]2a_mell '!C7</f>
        <v>0</v>
      </c>
      <c r="D7" s="102">
        <f>'[4]2a_mell '!D7</f>
        <v>0</v>
      </c>
      <c r="E7" s="102">
        <f>'[4]2a_mell '!E7</f>
        <v>8064</v>
      </c>
      <c r="F7" s="102">
        <f>'[4]2a_mell '!F7</f>
        <v>7367.15</v>
      </c>
      <c r="G7" s="102">
        <f>'[4]2a_mell '!G7</f>
        <v>1720.5</v>
      </c>
      <c r="H7" s="102">
        <f>'[4]2a_mell '!H7</f>
        <v>650.3000000000001</v>
      </c>
      <c r="I7" s="102">
        <f>'[4]2a_mell '!I7</f>
        <v>0</v>
      </c>
      <c r="J7" s="102">
        <f>'[4]2a_mell '!J7</f>
        <v>0</v>
      </c>
      <c r="K7" s="102">
        <f>'[4]2a_mell '!K7</f>
        <v>0</v>
      </c>
      <c r="L7" s="102">
        <f>'[4]2a_mell '!L7</f>
        <v>0</v>
      </c>
      <c r="M7" s="102">
        <f>'[4]2a_mell '!M7</f>
        <v>1217.4624000000001</v>
      </c>
      <c r="N7" s="102">
        <f>'[4]2a_mell '!N7</f>
        <v>0</v>
      </c>
      <c r="O7" s="102">
        <f>'[4]2a_mell '!O7</f>
        <v>0</v>
      </c>
      <c r="P7" s="102">
        <f>'[4]2a_mell '!P7</f>
        <v>720</v>
      </c>
      <c r="Q7" s="102">
        <f>'[4]2a_mell '!Q7</f>
        <v>0</v>
      </c>
      <c r="R7" s="102">
        <f>'[4]2a_mell '!R7</f>
        <v>0</v>
      </c>
      <c r="S7" s="102">
        <f>'[4]2a_mell '!S7</f>
        <v>0</v>
      </c>
      <c r="T7" s="102">
        <f>'[4]2a_mell '!T7</f>
        <v>0</v>
      </c>
      <c r="U7" s="102">
        <f>'[4]2a_mell '!U7</f>
        <v>0</v>
      </c>
      <c r="V7" s="102">
        <f>'[4]2a_mell '!V7</f>
        <v>0</v>
      </c>
      <c r="W7" s="102">
        <f>'[4]2a_mell '!W7</f>
        <v>2849</v>
      </c>
      <c r="X7" s="102">
        <f>'[4]2a_mell '!X7</f>
        <v>506.8</v>
      </c>
      <c r="Y7" s="102">
        <f>'[4]2a_mell '!Y7</f>
        <v>339</v>
      </c>
      <c r="Z7" s="102">
        <f>'[4]2a_mell '!Z7</f>
        <v>0</v>
      </c>
      <c r="AA7" s="102">
        <f>'[4]2a_mell '!AA7</f>
        <v>0</v>
      </c>
      <c r="AB7" s="102">
        <f>'[4]2a_mell '!AB7</f>
        <v>0</v>
      </c>
      <c r="AC7" s="103">
        <f>'[4]2a_mell '!AC7</f>
        <v>23434.2124</v>
      </c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</row>
    <row r="8" spans="1:60" s="106" customFormat="1" ht="12">
      <c r="A8" s="435"/>
      <c r="B8" s="104" t="s">
        <v>38</v>
      </c>
      <c r="C8" s="102">
        <f>'[4]2a_mell '!C8</f>
        <v>0</v>
      </c>
      <c r="D8" s="102">
        <f>'[4]2a_mell '!D8</f>
        <v>0</v>
      </c>
      <c r="E8" s="102">
        <f>'[4]2a_mell '!E8</f>
        <v>0</v>
      </c>
      <c r="F8" s="102">
        <f>'[4]2a_mell '!F8</f>
        <v>0</v>
      </c>
      <c r="G8" s="102">
        <f>'[4]2a_mell '!G8</f>
        <v>0</v>
      </c>
      <c r="H8" s="102">
        <f>'[4]2a_mell '!H8</f>
        <v>0</v>
      </c>
      <c r="I8" s="102">
        <f>'[4]2a_mell '!I8</f>
        <v>0</v>
      </c>
      <c r="J8" s="102">
        <f>'[4]2a_mell '!J8</f>
        <v>0</v>
      </c>
      <c r="K8" s="102">
        <f>'[4]2a_mell '!K8</f>
        <v>0</v>
      </c>
      <c r="L8" s="102">
        <f>'[4]2a_mell '!L8</f>
        <v>0</v>
      </c>
      <c r="M8" s="102">
        <f>'[4]2a_mell '!M8</f>
        <v>0</v>
      </c>
      <c r="N8" s="102">
        <f>'[4]2a_mell '!N8</f>
        <v>0</v>
      </c>
      <c r="O8" s="102">
        <f>'[4]2a_mell '!O8</f>
        <v>0</v>
      </c>
      <c r="P8" s="102">
        <f>'[4]2a_mell '!P8</f>
        <v>0</v>
      </c>
      <c r="Q8" s="102">
        <f>'[4]2a_mell '!Q8</f>
        <v>0</v>
      </c>
      <c r="R8" s="102">
        <f>'[4]2a_mell '!R8</f>
        <v>0</v>
      </c>
      <c r="S8" s="102">
        <f>'[4]2a_mell '!S8</f>
        <v>0</v>
      </c>
      <c r="T8" s="102">
        <f>'[4]2a_mell '!T8</f>
        <v>0</v>
      </c>
      <c r="U8" s="102">
        <f>'[4]2a_mell '!U8</f>
        <v>0</v>
      </c>
      <c r="V8" s="102">
        <f>'[4]2a_mell '!V8</f>
        <v>0</v>
      </c>
      <c r="W8" s="102">
        <f>'[4]2a_mell '!W8</f>
        <v>0</v>
      </c>
      <c r="X8" s="102">
        <f>'[4]2a_mell '!X8</f>
        <v>0</v>
      </c>
      <c r="Y8" s="102">
        <f>'[4]2a_mell '!Y8</f>
        <v>0</v>
      </c>
      <c r="Z8" s="102">
        <f>'[4]2a_mell '!Z8</f>
        <v>0</v>
      </c>
      <c r="AA8" s="102">
        <f>'[4]2a_mell '!AA8</f>
        <v>0</v>
      </c>
      <c r="AB8" s="102">
        <f>'[4]2a_mell '!AB8</f>
        <v>0</v>
      </c>
      <c r="AC8" s="103">
        <f>'[4]2a_mell '!AC8</f>
        <v>0</v>
      </c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</row>
    <row r="9" spans="1:60" s="84" customFormat="1" ht="12">
      <c r="A9" s="435"/>
      <c r="B9" s="101" t="s">
        <v>39</v>
      </c>
      <c r="C9" s="102">
        <f>'[4]2a_mell '!C9</f>
        <v>0</v>
      </c>
      <c r="D9" s="102">
        <f>'[4]2a_mell '!D9</f>
        <v>0</v>
      </c>
      <c r="E9" s="102">
        <f>'[4]2a_mell '!E9</f>
        <v>0</v>
      </c>
      <c r="F9" s="102">
        <f>'[4]2a_mell '!F9</f>
        <v>0</v>
      </c>
      <c r="G9" s="102">
        <f>'[4]2a_mell '!G9</f>
        <v>0</v>
      </c>
      <c r="H9" s="102">
        <f>'[4]2a_mell '!H9</f>
        <v>0</v>
      </c>
      <c r="I9" s="102">
        <f>'[4]2a_mell '!I9</f>
        <v>0</v>
      </c>
      <c r="J9" s="102">
        <f>'[4]2a_mell '!J9</f>
        <v>0</v>
      </c>
      <c r="K9" s="102">
        <f>'[4]2a_mell '!K9</f>
        <v>0</v>
      </c>
      <c r="L9" s="102">
        <f>'[4]2a_mell '!L9</f>
        <v>0</v>
      </c>
      <c r="M9" s="102">
        <f>'[4]2a_mell '!M9</f>
        <v>34080</v>
      </c>
      <c r="N9" s="102">
        <f>'[4]2a_mell '!N9</f>
        <v>0</v>
      </c>
      <c r="O9" s="102">
        <f>'[4]2a_mell '!O9</f>
        <v>0</v>
      </c>
      <c r="P9" s="102">
        <f>'[4]2a_mell '!P9</f>
        <v>0</v>
      </c>
      <c r="Q9" s="102">
        <f>'[4]2a_mell '!Q9</f>
        <v>0</v>
      </c>
      <c r="R9" s="102">
        <f>'[4]2a_mell '!R9</f>
        <v>0</v>
      </c>
      <c r="S9" s="102">
        <f>'[4]2a_mell '!S9</f>
        <v>0</v>
      </c>
      <c r="T9" s="102">
        <f>'[4]2a_mell '!T9</f>
        <v>0</v>
      </c>
      <c r="U9" s="102">
        <f>'[4]2a_mell '!U9</f>
        <v>0</v>
      </c>
      <c r="V9" s="102">
        <f>'[4]2a_mell '!V9</f>
        <v>0</v>
      </c>
      <c r="W9" s="102">
        <f>'[4]2a_mell '!W9</f>
        <v>0</v>
      </c>
      <c r="X9" s="102">
        <f>'[4]2a_mell '!X9</f>
        <v>0</v>
      </c>
      <c r="Y9" s="102">
        <f>'[4]2a_mell '!Y9</f>
        <v>0</v>
      </c>
      <c r="Z9" s="102">
        <f>'[4]2a_mell '!Z9</f>
        <v>0</v>
      </c>
      <c r="AA9" s="102">
        <f>'[4]2a_mell '!AA9</f>
        <v>0</v>
      </c>
      <c r="AB9" s="102">
        <f>'[4]2a_mell '!AB9</f>
        <v>0</v>
      </c>
      <c r="AC9" s="103">
        <f>'[4]2a_mell '!AC9</f>
        <v>34080</v>
      </c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</row>
    <row r="10" spans="1:60" s="84" customFormat="1" ht="12">
      <c r="A10" s="435"/>
      <c r="B10" s="101" t="s">
        <v>40</v>
      </c>
      <c r="C10" s="102">
        <f>'[4]2a_mell '!C10</f>
        <v>0</v>
      </c>
      <c r="D10" s="102">
        <f>'[4]2a_mell '!D10</f>
        <v>0</v>
      </c>
      <c r="E10" s="102">
        <f>'[4]2a_mell '!E10</f>
        <v>0</v>
      </c>
      <c r="F10" s="102">
        <f>'[4]2a_mell '!F10</f>
        <v>0</v>
      </c>
      <c r="G10" s="102">
        <f>'[4]2a_mell '!G10</f>
        <v>0</v>
      </c>
      <c r="H10" s="102">
        <f>'[4]2a_mell '!H10</f>
        <v>0</v>
      </c>
      <c r="I10" s="102">
        <f>'[4]2a_mell '!I10</f>
        <v>0</v>
      </c>
      <c r="J10" s="102">
        <f>'[4]2a_mell '!J10</f>
        <v>0</v>
      </c>
      <c r="K10" s="102">
        <f>'[4]2a_mell '!K10</f>
        <v>0</v>
      </c>
      <c r="L10" s="102">
        <f>'[4]2a_mell '!L10</f>
        <v>0</v>
      </c>
      <c r="M10" s="102">
        <f>'[4]2a_mell '!M10</f>
        <v>0</v>
      </c>
      <c r="N10" s="102">
        <f>'[4]2a_mell '!N10</f>
        <v>0</v>
      </c>
      <c r="O10" s="102">
        <f>'[4]2a_mell '!O10</f>
        <v>0</v>
      </c>
      <c r="P10" s="102">
        <f>'[4]2a_mell '!P10</f>
        <v>0</v>
      </c>
      <c r="Q10" s="102">
        <f>'[4]2a_mell '!Q10</f>
        <v>0</v>
      </c>
      <c r="R10" s="102">
        <f>'[4]2a_mell '!R10</f>
        <v>0</v>
      </c>
      <c r="S10" s="102">
        <f>'[4]2a_mell '!S10</f>
        <v>0</v>
      </c>
      <c r="T10" s="102">
        <f>'[4]2a_mell '!T10</f>
        <v>0</v>
      </c>
      <c r="U10" s="102">
        <f>'[4]2a_mell '!U10</f>
        <v>0</v>
      </c>
      <c r="V10" s="102">
        <f>'[4]2a_mell '!V10</f>
        <v>0</v>
      </c>
      <c r="W10" s="102">
        <f>'[4]2a_mell '!W10</f>
        <v>0</v>
      </c>
      <c r="X10" s="102">
        <f>'[4]2a_mell '!X10</f>
        <v>0</v>
      </c>
      <c r="Y10" s="102">
        <f>'[4]2a_mell '!Y10</f>
        <v>0</v>
      </c>
      <c r="Z10" s="102">
        <f>'[4]2a_mell '!Z10</f>
        <v>0</v>
      </c>
      <c r="AA10" s="102">
        <f>'[4]2a_mell '!AA10</f>
        <v>0</v>
      </c>
      <c r="AB10" s="102">
        <f>'[4]2a_mell '!AB10</f>
        <v>0</v>
      </c>
      <c r="AC10" s="103">
        <f>'[4]2a_mell '!AC10</f>
        <v>0</v>
      </c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</row>
    <row r="11" spans="1:60" s="84" customFormat="1" ht="12">
      <c r="A11" s="435"/>
      <c r="B11" s="101" t="s">
        <v>41</v>
      </c>
      <c r="C11" s="102">
        <f>'[4]2a_mell '!C11</f>
        <v>0</v>
      </c>
      <c r="D11" s="102">
        <f>'[4]2a_mell '!D11</f>
        <v>0</v>
      </c>
      <c r="E11" s="102">
        <f>'[4]2a_mell '!E11</f>
        <v>0</v>
      </c>
      <c r="F11" s="102">
        <f>'[4]2a_mell '!F11</f>
        <v>0</v>
      </c>
      <c r="G11" s="102">
        <f>'[4]2a_mell '!G11</f>
        <v>0</v>
      </c>
      <c r="H11" s="102">
        <f>'[4]2a_mell '!H11</f>
        <v>0</v>
      </c>
      <c r="I11" s="102">
        <f>'[4]2a_mell '!I11</f>
        <v>0</v>
      </c>
      <c r="J11" s="102">
        <f>'[4]2a_mell '!J11</f>
        <v>0</v>
      </c>
      <c r="K11" s="102">
        <f>'[4]2a_mell '!K11</f>
        <v>0</v>
      </c>
      <c r="L11" s="102">
        <f>'[4]2a_mell '!L11</f>
        <v>0</v>
      </c>
      <c r="M11" s="102">
        <f>'[4]2a_mell '!M11</f>
        <v>22500</v>
      </c>
      <c r="N11" s="102">
        <f>'[4]2a_mell '!N11</f>
        <v>0</v>
      </c>
      <c r="O11" s="102">
        <f>'[4]2a_mell '!O11</f>
        <v>0</v>
      </c>
      <c r="P11" s="102">
        <f>'[4]2a_mell '!P11</f>
        <v>0</v>
      </c>
      <c r="Q11" s="102">
        <f>'[4]2a_mell '!Q11</f>
        <v>0</v>
      </c>
      <c r="R11" s="102">
        <f>'[4]2a_mell '!R11</f>
        <v>0</v>
      </c>
      <c r="S11" s="102">
        <f>'[4]2a_mell '!S11</f>
        <v>0</v>
      </c>
      <c r="T11" s="102">
        <f>'[4]2a_mell '!T11</f>
        <v>0</v>
      </c>
      <c r="U11" s="102">
        <f>'[4]2a_mell '!U11</f>
        <v>0</v>
      </c>
      <c r="V11" s="102">
        <f>'[4]2a_mell '!V11</f>
        <v>0</v>
      </c>
      <c r="W11" s="102">
        <f>'[4]2a_mell '!W11</f>
        <v>0</v>
      </c>
      <c r="X11" s="102">
        <f>'[4]2a_mell '!X11</f>
        <v>0</v>
      </c>
      <c r="Y11" s="102">
        <f>'[4]2a_mell '!Y11</f>
        <v>0</v>
      </c>
      <c r="Z11" s="102">
        <f>'[4]2a_mell '!Z11</f>
        <v>0</v>
      </c>
      <c r="AA11" s="102">
        <f>'[4]2a_mell '!AA11</f>
        <v>0</v>
      </c>
      <c r="AB11" s="102">
        <f>'[4]2a_mell '!AB11</f>
        <v>0</v>
      </c>
      <c r="AC11" s="103">
        <f>'[4]2a_mell '!AC11</f>
        <v>22500</v>
      </c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</row>
    <row r="12" spans="1:60" s="84" customFormat="1" ht="10.5" customHeight="1">
      <c r="A12" s="435"/>
      <c r="B12" s="101" t="s">
        <v>42</v>
      </c>
      <c r="C12" s="102">
        <f>'[4]2a_mell '!C12</f>
        <v>0</v>
      </c>
      <c r="D12" s="102">
        <f>'[4]2a_mell '!D12</f>
        <v>0</v>
      </c>
      <c r="E12" s="102">
        <f>'[4]2a_mell '!E12</f>
        <v>0</v>
      </c>
      <c r="F12" s="102">
        <f>'[4]2a_mell '!F12</f>
        <v>0</v>
      </c>
      <c r="G12" s="102">
        <f>'[4]2a_mell '!G12</f>
        <v>0</v>
      </c>
      <c r="H12" s="102">
        <f>'[4]2a_mell '!H12</f>
        <v>0</v>
      </c>
      <c r="I12" s="102">
        <f>'[4]2a_mell '!I12</f>
        <v>0</v>
      </c>
      <c r="J12" s="102">
        <f>'[4]2a_mell '!J12</f>
        <v>0</v>
      </c>
      <c r="K12" s="102">
        <f>'[4]2a_mell '!K12</f>
        <v>0</v>
      </c>
      <c r="L12" s="102">
        <f>'[4]2a_mell '!L12</f>
        <v>0</v>
      </c>
      <c r="M12" s="102">
        <f>'[4]2a_mell '!M12</f>
        <v>10000</v>
      </c>
      <c r="N12" s="102">
        <f>'[4]2a_mell '!N12</f>
        <v>0</v>
      </c>
      <c r="O12" s="102">
        <f>'[4]2a_mell '!O12</f>
        <v>0</v>
      </c>
      <c r="P12" s="102">
        <f>'[4]2a_mell '!P12</f>
        <v>0</v>
      </c>
      <c r="Q12" s="102">
        <f>'[4]2a_mell '!Q12</f>
        <v>0</v>
      </c>
      <c r="R12" s="102">
        <f>'[4]2a_mell '!R12</f>
        <v>0</v>
      </c>
      <c r="S12" s="102">
        <f>'[4]2a_mell '!S12</f>
        <v>0</v>
      </c>
      <c r="T12" s="102">
        <f>'[4]2a_mell '!T12</f>
        <v>0</v>
      </c>
      <c r="U12" s="102">
        <f>'[4]2a_mell '!U12</f>
        <v>0</v>
      </c>
      <c r="V12" s="102">
        <f>'[4]2a_mell '!V12</f>
        <v>0</v>
      </c>
      <c r="W12" s="102">
        <f>'[4]2a_mell '!W12</f>
        <v>0</v>
      </c>
      <c r="X12" s="102">
        <f>'[4]2a_mell '!X12</f>
        <v>0</v>
      </c>
      <c r="Y12" s="102">
        <f>'[4]2a_mell '!Y12</f>
        <v>0</v>
      </c>
      <c r="Z12" s="102">
        <f>'[4]2a_mell '!Z12</f>
        <v>0</v>
      </c>
      <c r="AA12" s="102">
        <f>'[4]2a_mell '!AA12</f>
        <v>0</v>
      </c>
      <c r="AB12" s="102">
        <f>'[4]2a_mell '!AB12</f>
        <v>0</v>
      </c>
      <c r="AC12" s="103">
        <f>'[4]2a_mell '!AC12</f>
        <v>10000</v>
      </c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</row>
    <row r="13" spans="1:60" s="84" customFormat="1" ht="12">
      <c r="A13" s="435"/>
      <c r="B13" s="101" t="s">
        <v>43</v>
      </c>
      <c r="C13" s="102">
        <f>'[4]2a_mell '!C13</f>
        <v>0</v>
      </c>
      <c r="D13" s="102">
        <f>'[4]2a_mell '!D13</f>
        <v>0</v>
      </c>
      <c r="E13" s="102">
        <f>'[4]2a_mell '!E13</f>
        <v>0</v>
      </c>
      <c r="F13" s="102">
        <f>'[4]2a_mell '!F13</f>
        <v>0</v>
      </c>
      <c r="G13" s="102">
        <f>'[4]2a_mell '!G13</f>
        <v>0</v>
      </c>
      <c r="H13" s="102">
        <f>'[4]2a_mell '!H13</f>
        <v>0</v>
      </c>
      <c r="I13" s="102">
        <f>'[4]2a_mell '!I13</f>
        <v>0</v>
      </c>
      <c r="J13" s="102">
        <f>'[4]2a_mell '!J13</f>
        <v>0</v>
      </c>
      <c r="K13" s="102">
        <f>'[4]2a_mell '!K13</f>
        <v>0</v>
      </c>
      <c r="L13" s="102">
        <f>'[4]2a_mell '!L13</f>
        <v>0</v>
      </c>
      <c r="M13" s="102">
        <f>'[4]2a_mell '!M13</f>
        <v>1580</v>
      </c>
      <c r="N13" s="102">
        <f>'[4]2a_mell '!N13</f>
        <v>0</v>
      </c>
      <c r="O13" s="102">
        <f>'[4]2a_mell '!O13</f>
        <v>0</v>
      </c>
      <c r="P13" s="102">
        <f>'[4]2a_mell '!P13</f>
        <v>0</v>
      </c>
      <c r="Q13" s="102">
        <f>'[4]2a_mell '!Q13</f>
        <v>0</v>
      </c>
      <c r="R13" s="102">
        <f>'[4]2a_mell '!R13</f>
        <v>0</v>
      </c>
      <c r="S13" s="102">
        <f>'[4]2a_mell '!S13</f>
        <v>0</v>
      </c>
      <c r="T13" s="102">
        <f>'[4]2a_mell '!T13</f>
        <v>0</v>
      </c>
      <c r="U13" s="102">
        <f>'[4]2a_mell '!U13</f>
        <v>0</v>
      </c>
      <c r="V13" s="102">
        <f>'[4]2a_mell '!V13</f>
        <v>0</v>
      </c>
      <c r="W13" s="102">
        <f>'[4]2a_mell '!W13</f>
        <v>0</v>
      </c>
      <c r="X13" s="102">
        <f>'[4]2a_mell '!X13</f>
        <v>0</v>
      </c>
      <c r="Y13" s="102">
        <f>'[4]2a_mell '!Y13</f>
        <v>0</v>
      </c>
      <c r="Z13" s="102">
        <f>'[4]2a_mell '!Z13</f>
        <v>0</v>
      </c>
      <c r="AA13" s="102">
        <f>'[4]2a_mell '!AA13</f>
        <v>0</v>
      </c>
      <c r="AB13" s="102">
        <f>'[4]2a_mell '!AB13</f>
        <v>0</v>
      </c>
      <c r="AC13" s="103">
        <f>'[4]2a_mell '!AC13</f>
        <v>1580</v>
      </c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</row>
    <row r="14" spans="1:60" s="110" customFormat="1" ht="12">
      <c r="A14" s="452"/>
      <c r="B14" s="107" t="s">
        <v>44</v>
      </c>
      <c r="C14" s="120">
        <f>'[4]2a_mell '!C14</f>
        <v>0</v>
      </c>
      <c r="D14" s="120">
        <f>'[4]2a_mell '!D14</f>
        <v>0</v>
      </c>
      <c r="E14" s="120">
        <f>'[4]2a_mell '!E14</f>
        <v>8064</v>
      </c>
      <c r="F14" s="120">
        <f>'[4]2a_mell '!F14</f>
        <v>7367.15</v>
      </c>
      <c r="G14" s="120">
        <f>'[4]2a_mell '!G14</f>
        <v>1720.5</v>
      </c>
      <c r="H14" s="120">
        <f>'[4]2a_mell '!H14</f>
        <v>650.3000000000001</v>
      </c>
      <c r="I14" s="120">
        <f>'[4]2a_mell '!I14</f>
        <v>0</v>
      </c>
      <c r="J14" s="120">
        <f>'[4]2a_mell '!J14</f>
        <v>0</v>
      </c>
      <c r="K14" s="120">
        <f>'[4]2a_mell '!K14</f>
        <v>0</v>
      </c>
      <c r="L14" s="120">
        <f>'[4]2a_mell '!L14</f>
        <v>0</v>
      </c>
      <c r="M14" s="120">
        <f>'[4]2a_mell '!M14</f>
        <v>35297.4624</v>
      </c>
      <c r="N14" s="120">
        <f>'[4]2a_mell '!N14</f>
        <v>0</v>
      </c>
      <c r="O14" s="120">
        <f>'[4]2a_mell '!O14</f>
        <v>0</v>
      </c>
      <c r="P14" s="120">
        <f>'[4]2a_mell '!P14</f>
        <v>720</v>
      </c>
      <c r="Q14" s="120">
        <f>'[4]2a_mell '!Q14</f>
        <v>0</v>
      </c>
      <c r="R14" s="120">
        <f>'[4]2a_mell '!R14</f>
        <v>0</v>
      </c>
      <c r="S14" s="120">
        <f>'[4]2a_mell '!S14</f>
        <v>0</v>
      </c>
      <c r="T14" s="120">
        <f>'[4]2a_mell '!T14</f>
        <v>0</v>
      </c>
      <c r="U14" s="120">
        <f>'[4]2a_mell '!U14</f>
        <v>0</v>
      </c>
      <c r="V14" s="120">
        <f>'[4]2a_mell '!V14</f>
        <v>0</v>
      </c>
      <c r="W14" s="120">
        <f>'[4]2a_mell '!W14</f>
        <v>2849</v>
      </c>
      <c r="X14" s="120">
        <f>'[4]2a_mell '!X14</f>
        <v>506.8</v>
      </c>
      <c r="Y14" s="120">
        <f>'[4]2a_mell '!Y14</f>
        <v>339</v>
      </c>
      <c r="Z14" s="120">
        <f>'[4]2a_mell '!Z14</f>
        <v>0</v>
      </c>
      <c r="AA14" s="120">
        <f>'[4]2a_mell '!AA14</f>
        <v>0</v>
      </c>
      <c r="AB14" s="120">
        <f>'[4]2a_mell '!AB14</f>
        <v>0</v>
      </c>
      <c r="AC14" s="120">
        <f>'[4]2a_mell '!AC14</f>
        <v>57514.212400000004</v>
      </c>
      <c r="AD14" s="108"/>
      <c r="AE14" s="109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</row>
    <row r="15" spans="1:60" s="84" customFormat="1" ht="12">
      <c r="A15" s="96" t="s">
        <v>45</v>
      </c>
      <c r="B15" s="431" t="s">
        <v>2</v>
      </c>
      <c r="C15" s="432"/>
      <c r="D15" s="432"/>
      <c r="E15" s="432"/>
      <c r="F15" s="432"/>
      <c r="G15" s="432"/>
      <c r="H15" s="432"/>
      <c r="I15" s="432"/>
      <c r="J15" s="432"/>
      <c r="K15" s="432"/>
      <c r="L15" s="432"/>
      <c r="M15" s="432"/>
      <c r="N15" s="432"/>
      <c r="O15" s="432"/>
      <c r="P15" s="432"/>
      <c r="Q15" s="432"/>
      <c r="R15" s="432"/>
      <c r="S15" s="432"/>
      <c r="T15" s="432"/>
      <c r="U15" s="432"/>
      <c r="V15" s="432"/>
      <c r="W15" s="432"/>
      <c r="X15" s="432"/>
      <c r="Y15" s="432"/>
      <c r="Z15" s="432"/>
      <c r="AA15" s="432"/>
      <c r="AB15" s="432"/>
      <c r="AC15" s="433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</row>
    <row r="16" spans="1:60" s="84" customFormat="1" ht="12.75" customHeight="1">
      <c r="A16" s="434" t="s">
        <v>46</v>
      </c>
      <c r="B16" s="472" t="s">
        <v>47</v>
      </c>
      <c r="C16" s="473"/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473"/>
      <c r="P16" s="473"/>
      <c r="Q16" s="473"/>
      <c r="R16" s="473"/>
      <c r="S16" s="473"/>
      <c r="T16" s="473"/>
      <c r="U16" s="473"/>
      <c r="V16" s="473"/>
      <c r="W16" s="473"/>
      <c r="X16" s="473"/>
      <c r="Y16" s="473"/>
      <c r="Z16" s="473"/>
      <c r="AA16" s="473"/>
      <c r="AB16" s="473"/>
      <c r="AC16" s="474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</row>
    <row r="17" spans="1:60" s="84" customFormat="1" ht="12">
      <c r="A17" s="435"/>
      <c r="B17" s="101" t="s">
        <v>48</v>
      </c>
      <c r="C17" s="102">
        <f>'[4]2a_mell '!C17</f>
        <v>0</v>
      </c>
      <c r="D17" s="102">
        <f>'[4]2a_mell '!D17</f>
        <v>0</v>
      </c>
      <c r="E17" s="102">
        <f>'[4]2a_mell '!E17</f>
        <v>0</v>
      </c>
      <c r="F17" s="102">
        <f>'[4]2a_mell '!F17</f>
        <v>0</v>
      </c>
      <c r="G17" s="102">
        <f>'[4]2a_mell '!G17</f>
        <v>0</v>
      </c>
      <c r="H17" s="102">
        <f>'[4]2a_mell '!H17</f>
        <v>0</v>
      </c>
      <c r="I17" s="102">
        <f>'[4]2a_mell '!I17</f>
        <v>0</v>
      </c>
      <c r="J17" s="102">
        <f>'[4]2a_mell '!J17</f>
        <v>0</v>
      </c>
      <c r="K17" s="102">
        <f>'[4]2a_mell '!K17</f>
        <v>0</v>
      </c>
      <c r="L17" s="102">
        <f>'[4]2a_mell '!L17</f>
        <v>0</v>
      </c>
      <c r="M17" s="102">
        <f>'[4]2a_mell '!M17</f>
        <v>71861</v>
      </c>
      <c r="N17" s="102">
        <f>'[4]2a_mell '!N17</f>
        <v>0</v>
      </c>
      <c r="O17" s="102">
        <f>'[4]2a_mell '!O17</f>
        <v>0</v>
      </c>
      <c r="P17" s="102">
        <f>'[4]2a_mell '!P17</f>
        <v>0</v>
      </c>
      <c r="Q17" s="102">
        <f>'[4]2a_mell '!Q17</f>
        <v>0</v>
      </c>
      <c r="R17" s="102">
        <f>'[4]2a_mell '!R17</f>
        <v>0</v>
      </c>
      <c r="S17" s="102">
        <f>'[4]2a_mell '!S17</f>
        <v>0</v>
      </c>
      <c r="T17" s="102">
        <f>'[4]2a_mell '!T17</f>
        <v>0</v>
      </c>
      <c r="U17" s="102">
        <f>'[4]2a_mell '!U17</f>
        <v>0</v>
      </c>
      <c r="V17" s="102">
        <f>'[4]2a_mell '!V17</f>
        <v>0</v>
      </c>
      <c r="W17" s="102">
        <f>'[4]2a_mell '!W17</f>
        <v>0</v>
      </c>
      <c r="X17" s="102">
        <f>'[4]2a_mell '!X17</f>
        <v>0</v>
      </c>
      <c r="Y17" s="102">
        <f>'[4]2a_mell '!Y17</f>
        <v>0</v>
      </c>
      <c r="Z17" s="102">
        <f>'[4]2a_mell '!Z17</f>
        <v>0</v>
      </c>
      <c r="AA17" s="102">
        <f>'[4]2a_mell '!AA17</f>
        <v>0</v>
      </c>
      <c r="AB17" s="102">
        <f>'[4]2a_mell '!AB17</f>
        <v>0</v>
      </c>
      <c r="AC17" s="103">
        <f>'[4]2a_mell '!AC17</f>
        <v>71861</v>
      </c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</row>
    <row r="18" spans="1:60" s="84" customFormat="1" ht="12">
      <c r="A18" s="435"/>
      <c r="B18" s="101" t="s">
        <v>49</v>
      </c>
      <c r="C18" s="102">
        <f>'[4]2a_mell '!C18</f>
        <v>0</v>
      </c>
      <c r="D18" s="102">
        <f>'[4]2a_mell '!D18</f>
        <v>0</v>
      </c>
      <c r="E18" s="102">
        <f>'[4]2a_mell '!E18</f>
        <v>0</v>
      </c>
      <c r="F18" s="102">
        <f>'[4]2a_mell '!F18</f>
        <v>0</v>
      </c>
      <c r="G18" s="102">
        <f>'[4]2a_mell '!G18</f>
        <v>0</v>
      </c>
      <c r="H18" s="102">
        <f>'[4]2a_mell '!H18</f>
        <v>0</v>
      </c>
      <c r="I18" s="102">
        <f>'[4]2a_mell '!I18</f>
        <v>0</v>
      </c>
      <c r="J18" s="102">
        <f>'[4]2a_mell '!J18</f>
        <v>0</v>
      </c>
      <c r="K18" s="102">
        <f>'[4]2a_mell '!K18</f>
        <v>0</v>
      </c>
      <c r="L18" s="102">
        <f>'[4]2a_mell '!L18</f>
        <v>0</v>
      </c>
      <c r="M18" s="102">
        <f>'[4]2a_mell '!M18</f>
        <v>559</v>
      </c>
      <c r="N18" s="102">
        <f>'[4]2a_mell '!N18</f>
        <v>0</v>
      </c>
      <c r="O18" s="102">
        <f>'[4]2a_mell '!O18</f>
        <v>0</v>
      </c>
      <c r="P18" s="102">
        <f>'[4]2a_mell '!P18</f>
        <v>0</v>
      </c>
      <c r="Q18" s="102">
        <f>'[4]2a_mell '!Q18</f>
        <v>0</v>
      </c>
      <c r="R18" s="102">
        <f>'[4]2a_mell '!R18</f>
        <v>0</v>
      </c>
      <c r="S18" s="102">
        <f>'[4]2a_mell '!S18</f>
        <v>0</v>
      </c>
      <c r="T18" s="102">
        <f>'[4]2a_mell '!T18</f>
        <v>0</v>
      </c>
      <c r="U18" s="102">
        <f>'[4]2a_mell '!U18</f>
        <v>0</v>
      </c>
      <c r="V18" s="102">
        <f>'[4]2a_mell '!V18</f>
        <v>0</v>
      </c>
      <c r="W18" s="102">
        <f>'[4]2a_mell '!W18</f>
        <v>0</v>
      </c>
      <c r="X18" s="102">
        <f>'[4]2a_mell '!X18</f>
        <v>0</v>
      </c>
      <c r="Y18" s="102">
        <f>'[4]2a_mell '!Y18</f>
        <v>0</v>
      </c>
      <c r="Z18" s="102">
        <f>'[4]2a_mell '!Z18</f>
        <v>0</v>
      </c>
      <c r="AA18" s="102">
        <f>'[4]2a_mell '!AA18</f>
        <v>0</v>
      </c>
      <c r="AB18" s="102">
        <f>'[4]2a_mell '!AB18</f>
        <v>0</v>
      </c>
      <c r="AC18" s="103">
        <f>'[4]2a_mell '!AC18</f>
        <v>559</v>
      </c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</row>
    <row r="19" spans="1:60" s="84" customFormat="1" ht="12">
      <c r="A19" s="435"/>
      <c r="B19" s="101" t="s">
        <v>50</v>
      </c>
      <c r="C19" s="102">
        <f>'[4]2a_mell '!C19</f>
        <v>0</v>
      </c>
      <c r="D19" s="102">
        <f>'[4]2a_mell '!D19</f>
        <v>0</v>
      </c>
      <c r="E19" s="102">
        <f>'[4]2a_mell '!E19</f>
        <v>0</v>
      </c>
      <c r="F19" s="102">
        <f>'[4]2a_mell '!F19</f>
        <v>0</v>
      </c>
      <c r="G19" s="102">
        <f>'[4]2a_mell '!G19</f>
        <v>0</v>
      </c>
      <c r="H19" s="102">
        <f>'[4]2a_mell '!H19</f>
        <v>0</v>
      </c>
      <c r="I19" s="102">
        <f>'[4]2a_mell '!I19</f>
        <v>0</v>
      </c>
      <c r="J19" s="102">
        <f>'[4]2a_mell '!J19</f>
        <v>0</v>
      </c>
      <c r="K19" s="102">
        <f>'[4]2a_mell '!K19</f>
        <v>0</v>
      </c>
      <c r="L19" s="102">
        <f>'[4]2a_mell '!L19</f>
        <v>0</v>
      </c>
      <c r="M19" s="102">
        <f>'[4]2a_mell '!M19</f>
        <v>0</v>
      </c>
      <c r="N19" s="102">
        <f>'[4]2a_mell '!N19</f>
        <v>0</v>
      </c>
      <c r="O19" s="102">
        <f>'[4]2a_mell '!O19</f>
        <v>0</v>
      </c>
      <c r="P19" s="102">
        <f>'[4]2a_mell '!P19</f>
        <v>0</v>
      </c>
      <c r="Q19" s="102">
        <f>'[4]2a_mell '!Q19</f>
        <v>0</v>
      </c>
      <c r="R19" s="102">
        <f>'[4]2a_mell '!R19</f>
        <v>0</v>
      </c>
      <c r="S19" s="102">
        <f>'[4]2a_mell '!S19</f>
        <v>0</v>
      </c>
      <c r="T19" s="102">
        <f>'[4]2a_mell '!T19</f>
        <v>0</v>
      </c>
      <c r="U19" s="102">
        <f>'[4]2a_mell '!U19</f>
        <v>0</v>
      </c>
      <c r="V19" s="102">
        <f>'[4]2a_mell '!V19</f>
        <v>0</v>
      </c>
      <c r="W19" s="102">
        <f>'[4]2a_mell '!W19</f>
        <v>0</v>
      </c>
      <c r="X19" s="102">
        <f>'[4]2a_mell '!X19</f>
        <v>0</v>
      </c>
      <c r="Y19" s="102">
        <f>'[4]2a_mell '!Y19</f>
        <v>0</v>
      </c>
      <c r="Z19" s="102">
        <f>'[4]2a_mell '!Z19</f>
        <v>0</v>
      </c>
      <c r="AA19" s="102">
        <f>'[4]2a_mell '!AA19</f>
        <v>0</v>
      </c>
      <c r="AB19" s="102">
        <f>'[4]2a_mell '!AB19</f>
        <v>0</v>
      </c>
      <c r="AC19" s="103">
        <f>'[4]2a_mell '!AC19</f>
        <v>0</v>
      </c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</row>
    <row r="20" spans="1:60" s="84" customFormat="1" ht="12">
      <c r="A20" s="435"/>
      <c r="B20" s="101" t="s">
        <v>51</v>
      </c>
      <c r="C20" s="102">
        <f>'[4]2a_mell '!C20</f>
        <v>0</v>
      </c>
      <c r="D20" s="102">
        <f>'[4]2a_mell '!D20</f>
        <v>0</v>
      </c>
      <c r="E20" s="102">
        <f>'[4]2a_mell '!E20</f>
        <v>0</v>
      </c>
      <c r="F20" s="102">
        <f>'[4]2a_mell '!F20</f>
        <v>0</v>
      </c>
      <c r="G20" s="102">
        <f>'[4]2a_mell '!G20</f>
        <v>0</v>
      </c>
      <c r="H20" s="102">
        <f>'[4]2a_mell '!H20</f>
        <v>0</v>
      </c>
      <c r="I20" s="102">
        <f>'[4]2a_mell '!I20</f>
        <v>0</v>
      </c>
      <c r="J20" s="102">
        <f>'[4]2a_mell '!J20</f>
        <v>0</v>
      </c>
      <c r="K20" s="102">
        <f>'[4]2a_mell '!K20</f>
        <v>0</v>
      </c>
      <c r="L20" s="102">
        <f>'[4]2a_mell '!L20</f>
        <v>0</v>
      </c>
      <c r="M20" s="102">
        <f>'[4]2a_mell '!M20</f>
        <v>29458</v>
      </c>
      <c r="N20" s="102">
        <f>'[4]2a_mell '!N20</f>
        <v>0</v>
      </c>
      <c r="O20" s="102">
        <f>'[4]2a_mell '!O20</f>
        <v>0</v>
      </c>
      <c r="P20" s="102">
        <f>'[4]2a_mell '!P20</f>
        <v>0</v>
      </c>
      <c r="Q20" s="102">
        <f>'[4]2a_mell '!Q20</f>
        <v>0</v>
      </c>
      <c r="R20" s="102">
        <f>'[4]2a_mell '!R20</f>
        <v>0</v>
      </c>
      <c r="S20" s="102">
        <f>'[4]2a_mell '!S20</f>
        <v>0</v>
      </c>
      <c r="T20" s="102">
        <f>'[4]2a_mell '!T20</f>
        <v>0</v>
      </c>
      <c r="U20" s="102">
        <f>'[4]2a_mell '!U20</f>
        <v>0</v>
      </c>
      <c r="V20" s="102">
        <f>'[4]2a_mell '!V20</f>
        <v>0</v>
      </c>
      <c r="W20" s="102">
        <f>'[4]2a_mell '!W20</f>
        <v>0</v>
      </c>
      <c r="X20" s="102">
        <f>'[4]2a_mell '!X20</f>
        <v>0</v>
      </c>
      <c r="Y20" s="102">
        <f>'[4]2a_mell '!Y20</f>
        <v>0</v>
      </c>
      <c r="Z20" s="102">
        <f>'[4]2a_mell '!Z20</f>
        <v>0</v>
      </c>
      <c r="AA20" s="102">
        <f>'[4]2a_mell '!AA20</f>
        <v>0</v>
      </c>
      <c r="AB20" s="102">
        <f>'[4]2a_mell '!AB20</f>
        <v>0</v>
      </c>
      <c r="AC20" s="103">
        <f>'[4]2a_mell '!AC20</f>
        <v>29458</v>
      </c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</row>
    <row r="21" spans="1:60" s="84" customFormat="1" ht="12">
      <c r="A21" s="435"/>
      <c r="B21" s="101" t="s">
        <v>52</v>
      </c>
      <c r="C21" s="102">
        <f>'[4]2a_mell '!C21</f>
        <v>0</v>
      </c>
      <c r="D21" s="102">
        <f>'[4]2a_mell '!D21</f>
        <v>0</v>
      </c>
      <c r="E21" s="102">
        <f>'[4]2a_mell '!E21</f>
        <v>0</v>
      </c>
      <c r="F21" s="102">
        <f>'[4]2a_mell '!F21</f>
        <v>0</v>
      </c>
      <c r="G21" s="102">
        <f>'[4]2a_mell '!G21</f>
        <v>0</v>
      </c>
      <c r="H21" s="102">
        <f>'[4]2a_mell '!H21</f>
        <v>0</v>
      </c>
      <c r="I21" s="102">
        <f>'[4]2a_mell '!I21</f>
        <v>0</v>
      </c>
      <c r="J21" s="102">
        <f>'[4]2a_mell '!J21</f>
        <v>0</v>
      </c>
      <c r="K21" s="102">
        <f>'[4]2a_mell '!K21</f>
        <v>0</v>
      </c>
      <c r="L21" s="102">
        <f>'[4]2a_mell '!L21</f>
        <v>0</v>
      </c>
      <c r="M21" s="102">
        <f>'[4]2a_mell '!M21</f>
        <v>70025</v>
      </c>
      <c r="N21" s="102">
        <f>'[4]2a_mell '!N21</f>
        <v>0</v>
      </c>
      <c r="O21" s="102">
        <f>'[4]2a_mell '!O21</f>
        <v>0</v>
      </c>
      <c r="P21" s="102">
        <f>'[4]2a_mell '!P21</f>
        <v>0</v>
      </c>
      <c r="Q21" s="102">
        <f>'[4]2a_mell '!Q21</f>
        <v>0</v>
      </c>
      <c r="R21" s="102">
        <f>'[4]2a_mell '!R21</f>
        <v>0</v>
      </c>
      <c r="S21" s="102">
        <f>'[4]2a_mell '!S21</f>
        <v>0</v>
      </c>
      <c r="T21" s="102">
        <f>'[4]2a_mell '!T21</f>
        <v>0</v>
      </c>
      <c r="U21" s="102">
        <f>'[4]2a_mell '!U21</f>
        <v>0</v>
      </c>
      <c r="V21" s="102">
        <f>'[4]2a_mell '!V21</f>
        <v>0</v>
      </c>
      <c r="W21" s="102">
        <f>'[4]2a_mell '!W21</f>
        <v>0</v>
      </c>
      <c r="X21" s="102">
        <f>'[4]2a_mell '!X21</f>
        <v>0</v>
      </c>
      <c r="Y21" s="102">
        <f>'[4]2a_mell '!Y21</f>
        <v>0</v>
      </c>
      <c r="Z21" s="102">
        <f>'[4]2a_mell '!Z21</f>
        <v>0</v>
      </c>
      <c r="AA21" s="102">
        <f>'[4]2a_mell '!AA21</f>
        <v>0</v>
      </c>
      <c r="AB21" s="102">
        <f>'[4]2a_mell '!AB21</f>
        <v>0</v>
      </c>
      <c r="AC21" s="103">
        <f>'[4]2a_mell '!AC21</f>
        <v>70025</v>
      </c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</row>
    <row r="22" spans="1:60" s="84" customFormat="1" ht="12">
      <c r="A22" s="435"/>
      <c r="B22" s="101" t="s">
        <v>53</v>
      </c>
      <c r="C22" s="102">
        <f>'[4]2a_mell '!C22</f>
        <v>0</v>
      </c>
      <c r="D22" s="102">
        <f>'[4]2a_mell '!D22</f>
        <v>0</v>
      </c>
      <c r="E22" s="102">
        <f>'[4]2a_mell '!E22</f>
        <v>0</v>
      </c>
      <c r="F22" s="102">
        <f>'[4]2a_mell '!F22</f>
        <v>0</v>
      </c>
      <c r="G22" s="102">
        <f>'[4]2a_mell '!G22</f>
        <v>0</v>
      </c>
      <c r="H22" s="102">
        <f>'[4]2a_mell '!H22</f>
        <v>0</v>
      </c>
      <c r="I22" s="102">
        <f>'[4]2a_mell '!I22</f>
        <v>0</v>
      </c>
      <c r="J22" s="102">
        <f>'[4]2a_mell '!J22</f>
        <v>0</v>
      </c>
      <c r="K22" s="102">
        <f>'[4]2a_mell '!K22</f>
        <v>0</v>
      </c>
      <c r="L22" s="102">
        <f>'[4]2a_mell '!L22</f>
        <v>0</v>
      </c>
      <c r="M22" s="102">
        <f>'[4]2a_mell '!M22</f>
        <v>0</v>
      </c>
      <c r="N22" s="102">
        <f>'[4]2a_mell '!N22</f>
        <v>0</v>
      </c>
      <c r="O22" s="102">
        <f>'[4]2a_mell '!O22</f>
        <v>0</v>
      </c>
      <c r="P22" s="102">
        <f>'[4]2a_mell '!P22</f>
        <v>0</v>
      </c>
      <c r="Q22" s="102">
        <f>'[4]2a_mell '!Q22</f>
        <v>0</v>
      </c>
      <c r="R22" s="102">
        <f>'[4]2a_mell '!R22</f>
        <v>0</v>
      </c>
      <c r="S22" s="102">
        <f>'[4]2a_mell '!S22</f>
        <v>0</v>
      </c>
      <c r="T22" s="102">
        <f>'[4]2a_mell '!T22</f>
        <v>0</v>
      </c>
      <c r="U22" s="102">
        <f>'[4]2a_mell '!U22</f>
        <v>0</v>
      </c>
      <c r="V22" s="102">
        <f>'[4]2a_mell '!V22</f>
        <v>0</v>
      </c>
      <c r="W22" s="102">
        <f>'[4]2a_mell '!W22</f>
        <v>0</v>
      </c>
      <c r="X22" s="102">
        <f>'[4]2a_mell '!X22</f>
        <v>0</v>
      </c>
      <c r="Y22" s="102">
        <f>'[4]2a_mell '!Y22</f>
        <v>0</v>
      </c>
      <c r="Z22" s="102">
        <f>'[4]2a_mell '!Z22</f>
        <v>0</v>
      </c>
      <c r="AA22" s="102">
        <f>'[4]2a_mell '!AA22</f>
        <v>0</v>
      </c>
      <c r="AB22" s="102">
        <f>'[4]2a_mell '!AB22</f>
        <v>0</v>
      </c>
      <c r="AC22" s="103">
        <f>'[4]2a_mell '!AC22</f>
        <v>0</v>
      </c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</row>
    <row r="23" spans="1:60" s="84" customFormat="1" ht="12">
      <c r="A23" s="435"/>
      <c r="B23" s="101" t="s">
        <v>54</v>
      </c>
      <c r="C23" s="102">
        <f>'[4]2a_mell '!C23</f>
        <v>0</v>
      </c>
      <c r="D23" s="102">
        <f>'[4]2a_mell '!D23</f>
        <v>0</v>
      </c>
      <c r="E23" s="102">
        <f>'[4]2a_mell '!E23</f>
        <v>0</v>
      </c>
      <c r="F23" s="102">
        <f>'[4]2a_mell '!F23</f>
        <v>0</v>
      </c>
      <c r="G23" s="102">
        <f>'[4]2a_mell '!G23</f>
        <v>0</v>
      </c>
      <c r="H23" s="102">
        <f>'[4]2a_mell '!H23</f>
        <v>0</v>
      </c>
      <c r="I23" s="102">
        <f>'[4]2a_mell '!I23</f>
        <v>0</v>
      </c>
      <c r="J23" s="102">
        <f>'[4]2a_mell '!J23</f>
        <v>0</v>
      </c>
      <c r="K23" s="102">
        <f>'[4]2a_mell '!K23</f>
        <v>0</v>
      </c>
      <c r="L23" s="102">
        <f>'[4]2a_mell '!L23</f>
        <v>0</v>
      </c>
      <c r="M23" s="102">
        <f>'[4]2a_mell '!M23</f>
        <v>4759</v>
      </c>
      <c r="N23" s="102">
        <f>'[4]2a_mell '!N23</f>
        <v>0</v>
      </c>
      <c r="O23" s="102">
        <f>'[4]2a_mell '!O23</f>
        <v>0</v>
      </c>
      <c r="P23" s="102">
        <f>'[4]2a_mell '!P23</f>
        <v>0</v>
      </c>
      <c r="Q23" s="102">
        <f>'[4]2a_mell '!Q23</f>
        <v>0</v>
      </c>
      <c r="R23" s="102">
        <f>'[4]2a_mell '!R23</f>
        <v>0</v>
      </c>
      <c r="S23" s="102">
        <f>'[4]2a_mell '!S23</f>
        <v>0</v>
      </c>
      <c r="T23" s="102">
        <f>'[4]2a_mell '!T23</f>
        <v>0</v>
      </c>
      <c r="U23" s="102">
        <f>'[4]2a_mell '!U23</f>
        <v>0</v>
      </c>
      <c r="V23" s="102">
        <f>'[4]2a_mell '!V23</f>
        <v>0</v>
      </c>
      <c r="W23" s="102">
        <f>'[4]2a_mell '!W23</f>
        <v>0</v>
      </c>
      <c r="X23" s="102">
        <f>'[4]2a_mell '!X23</f>
        <v>0</v>
      </c>
      <c r="Y23" s="102">
        <f>'[4]2a_mell '!Y23</f>
        <v>0</v>
      </c>
      <c r="Z23" s="102">
        <f>'[4]2a_mell '!Z23</f>
        <v>0</v>
      </c>
      <c r="AA23" s="102">
        <f>'[4]2a_mell '!AA23</f>
        <v>0</v>
      </c>
      <c r="AB23" s="102">
        <f>'[4]2a_mell '!AB23</f>
        <v>0</v>
      </c>
      <c r="AC23" s="103">
        <f>'[4]2a_mell '!AC23</f>
        <v>4759</v>
      </c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</row>
    <row r="24" spans="1:60" s="84" customFormat="1" ht="12">
      <c r="A24" s="435"/>
      <c r="B24" s="101" t="s">
        <v>55</v>
      </c>
      <c r="C24" s="102">
        <f>'[4]2a_mell '!C24</f>
        <v>0</v>
      </c>
      <c r="D24" s="102">
        <f>'[4]2a_mell '!D24</f>
        <v>0</v>
      </c>
      <c r="E24" s="102">
        <f>'[4]2a_mell '!E24</f>
        <v>0</v>
      </c>
      <c r="F24" s="102">
        <f>'[4]2a_mell '!F24</f>
        <v>0</v>
      </c>
      <c r="G24" s="102">
        <f>'[4]2a_mell '!G24</f>
        <v>0</v>
      </c>
      <c r="H24" s="102">
        <f>'[4]2a_mell '!H24</f>
        <v>0</v>
      </c>
      <c r="I24" s="102">
        <f>'[4]2a_mell '!I24</f>
        <v>0</v>
      </c>
      <c r="J24" s="102">
        <f>'[4]2a_mell '!J24</f>
        <v>0</v>
      </c>
      <c r="K24" s="102">
        <f>'[4]2a_mell '!K24</f>
        <v>0</v>
      </c>
      <c r="L24" s="102">
        <f>'[4]2a_mell '!L24</f>
        <v>0</v>
      </c>
      <c r="M24" s="102">
        <f>'[4]2a_mell '!M24</f>
        <v>0</v>
      </c>
      <c r="N24" s="102">
        <f>'[4]2a_mell '!N24</f>
        <v>0</v>
      </c>
      <c r="O24" s="102">
        <f>'[4]2a_mell '!O24</f>
        <v>0</v>
      </c>
      <c r="P24" s="102">
        <f>'[4]2a_mell '!P24</f>
        <v>0</v>
      </c>
      <c r="Q24" s="102">
        <f>'[4]2a_mell '!Q24</f>
        <v>0</v>
      </c>
      <c r="R24" s="102">
        <f>'[4]2a_mell '!R24</f>
        <v>0</v>
      </c>
      <c r="S24" s="102">
        <f>'[4]2a_mell '!S24</f>
        <v>0</v>
      </c>
      <c r="T24" s="102">
        <f>'[4]2a_mell '!T24</f>
        <v>0</v>
      </c>
      <c r="U24" s="102">
        <f>'[4]2a_mell '!U24</f>
        <v>0</v>
      </c>
      <c r="V24" s="102">
        <f>'[4]2a_mell '!V24</f>
        <v>0</v>
      </c>
      <c r="W24" s="102">
        <f>'[4]2a_mell '!W24</f>
        <v>0</v>
      </c>
      <c r="X24" s="102">
        <f>'[4]2a_mell '!X24</f>
        <v>0</v>
      </c>
      <c r="Y24" s="102">
        <f>'[4]2a_mell '!Y24</f>
        <v>0</v>
      </c>
      <c r="Z24" s="102">
        <f>'[4]2a_mell '!Z24</f>
        <v>0</v>
      </c>
      <c r="AA24" s="102">
        <f>'[4]2a_mell '!AA24</f>
        <v>0</v>
      </c>
      <c r="AB24" s="102">
        <f>'[4]2a_mell '!AB24</f>
        <v>0</v>
      </c>
      <c r="AC24" s="103">
        <f>'[4]2a_mell '!AC24</f>
        <v>0</v>
      </c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</row>
    <row r="25" spans="1:60" s="110" customFormat="1" ht="12">
      <c r="A25" s="452"/>
      <c r="B25" s="107" t="s">
        <v>56</v>
      </c>
      <c r="C25" s="120">
        <f>'[4]2a_mell '!C25</f>
        <v>0</v>
      </c>
      <c r="D25" s="120">
        <f>'[4]2a_mell '!D25</f>
        <v>0</v>
      </c>
      <c r="E25" s="120">
        <f>'[4]2a_mell '!E25</f>
        <v>0</v>
      </c>
      <c r="F25" s="120">
        <f>'[4]2a_mell '!F25</f>
        <v>0</v>
      </c>
      <c r="G25" s="120">
        <f>'[4]2a_mell '!G25</f>
        <v>0</v>
      </c>
      <c r="H25" s="120">
        <f>'[4]2a_mell '!H25</f>
        <v>0</v>
      </c>
      <c r="I25" s="120">
        <f>'[4]2a_mell '!I25</f>
        <v>0</v>
      </c>
      <c r="J25" s="120">
        <f>'[4]2a_mell '!J25</f>
        <v>0</v>
      </c>
      <c r="K25" s="120">
        <f>'[4]2a_mell '!K25</f>
        <v>0</v>
      </c>
      <c r="L25" s="120">
        <f>'[4]2a_mell '!L25</f>
        <v>0</v>
      </c>
      <c r="M25" s="120">
        <f>'[4]2a_mell '!M25</f>
        <v>176662</v>
      </c>
      <c r="N25" s="120">
        <f>'[4]2a_mell '!N25</f>
        <v>0</v>
      </c>
      <c r="O25" s="120">
        <f>'[4]2a_mell '!O25</f>
        <v>0</v>
      </c>
      <c r="P25" s="120">
        <f>'[4]2a_mell '!P25</f>
        <v>0</v>
      </c>
      <c r="Q25" s="120">
        <f>'[4]2a_mell '!Q25</f>
        <v>0</v>
      </c>
      <c r="R25" s="120">
        <f>'[4]2a_mell '!R25</f>
        <v>0</v>
      </c>
      <c r="S25" s="120">
        <f>'[4]2a_mell '!S25</f>
        <v>0</v>
      </c>
      <c r="T25" s="120">
        <f>'[4]2a_mell '!T25</f>
        <v>0</v>
      </c>
      <c r="U25" s="120">
        <f>'[4]2a_mell '!U25</f>
        <v>0</v>
      </c>
      <c r="V25" s="120">
        <f>'[4]2a_mell '!V25</f>
        <v>0</v>
      </c>
      <c r="W25" s="120">
        <f>'[4]2a_mell '!W25</f>
        <v>0</v>
      </c>
      <c r="X25" s="120">
        <f>'[4]2a_mell '!X25</f>
        <v>0</v>
      </c>
      <c r="Y25" s="120">
        <f>'[4]2a_mell '!Y25</f>
        <v>0</v>
      </c>
      <c r="Z25" s="120">
        <f>'[4]2a_mell '!Z25</f>
        <v>0</v>
      </c>
      <c r="AA25" s="120">
        <f>'[4]2a_mell '!AA25</f>
        <v>0</v>
      </c>
      <c r="AB25" s="120">
        <f>'[4]2a_mell '!AB25</f>
        <v>0</v>
      </c>
      <c r="AC25" s="120">
        <f>'[4]2a_mell '!AC25</f>
        <v>176662</v>
      </c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</row>
    <row r="26" spans="1:60" s="84" customFormat="1" ht="12">
      <c r="A26" s="96" t="s">
        <v>57</v>
      </c>
      <c r="B26" s="431" t="s">
        <v>3</v>
      </c>
      <c r="C26" s="432"/>
      <c r="D26" s="432"/>
      <c r="E26" s="432"/>
      <c r="F26" s="432"/>
      <c r="G26" s="432"/>
      <c r="H26" s="432"/>
      <c r="I26" s="432"/>
      <c r="J26" s="432"/>
      <c r="K26" s="432"/>
      <c r="L26" s="432"/>
      <c r="M26" s="432"/>
      <c r="N26" s="432"/>
      <c r="O26" s="432"/>
      <c r="P26" s="432"/>
      <c r="Q26" s="432"/>
      <c r="R26" s="432"/>
      <c r="S26" s="432"/>
      <c r="T26" s="432"/>
      <c r="U26" s="432"/>
      <c r="V26" s="432"/>
      <c r="W26" s="432"/>
      <c r="X26" s="432"/>
      <c r="Y26" s="432"/>
      <c r="Z26" s="432"/>
      <c r="AA26" s="432"/>
      <c r="AB26" s="432"/>
      <c r="AC26" s="433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</row>
    <row r="27" spans="1:60" s="84" customFormat="1" ht="12">
      <c r="A27" s="434"/>
      <c r="B27" s="101" t="s">
        <v>58</v>
      </c>
      <c r="C27" s="102">
        <f>'[4]2a_mell '!C27</f>
        <v>0</v>
      </c>
      <c r="D27" s="102">
        <f>'[4]2a_mell '!D27</f>
        <v>0</v>
      </c>
      <c r="E27" s="102">
        <f>'[4]2a_mell '!E27</f>
        <v>0</v>
      </c>
      <c r="F27" s="102">
        <f>'[4]2a_mell '!F27</f>
        <v>0</v>
      </c>
      <c r="G27" s="102">
        <f>'[4]2a_mell '!G27</f>
        <v>0</v>
      </c>
      <c r="H27" s="102">
        <f>'[4]2a_mell '!H27</f>
        <v>12600</v>
      </c>
      <c r="I27" s="102">
        <f>'[4]2a_mell '!I27</f>
        <v>0</v>
      </c>
      <c r="J27" s="102">
        <f>'[4]2a_mell '!J27</f>
        <v>0</v>
      </c>
      <c r="K27" s="102">
        <f>'[4]2a_mell '!K27</f>
        <v>0</v>
      </c>
      <c r="L27" s="102">
        <f>'[4]2a_mell '!L27</f>
        <v>0</v>
      </c>
      <c r="M27" s="102">
        <f>'[4]2a_mell '!M27</f>
        <v>0</v>
      </c>
      <c r="N27" s="102">
        <f>'[4]2a_mell '!N27</f>
        <v>0</v>
      </c>
      <c r="O27" s="102">
        <f>'[4]2a_mell '!O27</f>
        <v>0</v>
      </c>
      <c r="P27" s="102">
        <f>'[4]2a_mell '!P27</f>
        <v>0</v>
      </c>
      <c r="Q27" s="102">
        <f>'[4]2a_mell '!Q27</f>
        <v>0</v>
      </c>
      <c r="R27" s="102">
        <f>'[4]2a_mell '!R27</f>
        <v>0</v>
      </c>
      <c r="S27" s="102">
        <f>'[4]2a_mell '!S27</f>
        <v>0</v>
      </c>
      <c r="T27" s="102">
        <f>'[4]2a_mell '!T27</f>
        <v>0</v>
      </c>
      <c r="U27" s="102">
        <f>'[4]2a_mell '!U27</f>
        <v>0</v>
      </c>
      <c r="V27" s="102">
        <f>'[4]2a_mell '!V27</f>
        <v>0</v>
      </c>
      <c r="W27" s="102">
        <f>'[4]2a_mell '!W27</f>
        <v>0</v>
      </c>
      <c r="X27" s="102">
        <f>'[4]2a_mell '!X27</f>
        <v>0</v>
      </c>
      <c r="Y27" s="102">
        <f>'[4]2a_mell '!Y27</f>
        <v>0</v>
      </c>
      <c r="Z27" s="102">
        <f>'[4]2a_mell '!Z27</f>
        <v>0</v>
      </c>
      <c r="AA27" s="102">
        <f>'[4]2a_mell '!AA27</f>
        <v>0</v>
      </c>
      <c r="AB27" s="102">
        <f>'[4]2a_mell '!AB27</f>
        <v>0</v>
      </c>
      <c r="AC27" s="103">
        <f>'[4]2a_mell '!AC27</f>
        <v>12600</v>
      </c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</row>
    <row r="28" spans="1:60" s="84" customFormat="1" ht="12">
      <c r="A28" s="435"/>
      <c r="B28" s="101" t="s">
        <v>59</v>
      </c>
      <c r="C28" s="102">
        <f>'[4]2a_mell '!C28</f>
        <v>0</v>
      </c>
      <c r="D28" s="102">
        <f>'[4]2a_mell '!D28</f>
        <v>0</v>
      </c>
      <c r="E28" s="102">
        <f>'[4]2a_mell '!E28</f>
        <v>0</v>
      </c>
      <c r="F28" s="102">
        <f>'[4]2a_mell '!F28</f>
        <v>0</v>
      </c>
      <c r="G28" s="102">
        <f>'[4]2a_mell '!G28</f>
        <v>0</v>
      </c>
      <c r="H28" s="102">
        <f>'[4]2a_mell '!H28</f>
        <v>234565</v>
      </c>
      <c r="I28" s="102">
        <f>'[4]2a_mell '!I28</f>
        <v>0</v>
      </c>
      <c r="J28" s="102">
        <f>'[4]2a_mell '!J28</f>
        <v>0</v>
      </c>
      <c r="K28" s="102">
        <f>'[4]2a_mell '!K28</f>
        <v>0</v>
      </c>
      <c r="L28" s="102">
        <f>'[4]2a_mell '!L28</f>
        <v>0</v>
      </c>
      <c r="M28" s="102">
        <f>'[4]2a_mell '!M28</f>
        <v>0</v>
      </c>
      <c r="N28" s="102">
        <f>'[4]2a_mell '!N28</f>
        <v>0</v>
      </c>
      <c r="O28" s="102">
        <f>'[4]2a_mell '!O28</f>
        <v>0</v>
      </c>
      <c r="P28" s="102">
        <f>'[4]2a_mell '!P28</f>
        <v>0</v>
      </c>
      <c r="Q28" s="102">
        <f>'[4]2a_mell '!Q28</f>
        <v>0</v>
      </c>
      <c r="R28" s="102">
        <f>'[4]2a_mell '!R28</f>
        <v>0</v>
      </c>
      <c r="S28" s="102">
        <f>'[4]2a_mell '!S28</f>
        <v>0</v>
      </c>
      <c r="T28" s="102">
        <f>'[4]2a_mell '!T28</f>
        <v>0</v>
      </c>
      <c r="U28" s="102">
        <f>'[4]2a_mell '!U28</f>
        <v>0</v>
      </c>
      <c r="V28" s="102">
        <f>'[4]2a_mell '!V28</f>
        <v>0</v>
      </c>
      <c r="W28" s="102">
        <f>'[4]2a_mell '!W28</f>
        <v>0</v>
      </c>
      <c r="X28" s="102">
        <f>'[4]2a_mell '!X28</f>
        <v>0</v>
      </c>
      <c r="Y28" s="102">
        <f>'[4]2a_mell '!Y28</f>
        <v>0</v>
      </c>
      <c r="Z28" s="102">
        <f>'[4]2a_mell '!Z28</f>
        <v>0</v>
      </c>
      <c r="AA28" s="102">
        <f>'[4]2a_mell '!AA28</f>
        <v>0</v>
      </c>
      <c r="AB28" s="102">
        <f>'[4]2a_mell '!AB28</f>
        <v>0</v>
      </c>
      <c r="AC28" s="103">
        <f>'[4]2a_mell '!AC28</f>
        <v>234565</v>
      </c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</row>
    <row r="29" spans="1:60" s="84" customFormat="1" ht="12">
      <c r="A29" s="435"/>
      <c r="B29" s="101" t="s">
        <v>60</v>
      </c>
      <c r="C29" s="102">
        <f>'[4]2a_mell '!C29</f>
        <v>0</v>
      </c>
      <c r="D29" s="102">
        <f>'[4]2a_mell '!D29</f>
        <v>0</v>
      </c>
      <c r="E29" s="102">
        <f>'[4]2a_mell '!E29</f>
        <v>0</v>
      </c>
      <c r="F29" s="102">
        <f>'[4]2a_mell '!F29</f>
        <v>0</v>
      </c>
      <c r="G29" s="102">
        <f>'[4]2a_mell '!G29</f>
        <v>0</v>
      </c>
      <c r="H29" s="102">
        <f>'[4]2a_mell '!H29</f>
        <v>0</v>
      </c>
      <c r="I29" s="102">
        <f>'[4]2a_mell '!I29</f>
        <v>0</v>
      </c>
      <c r="J29" s="102">
        <f>'[4]2a_mell '!J29</f>
        <v>0</v>
      </c>
      <c r="K29" s="102">
        <f>'[4]2a_mell '!K29</f>
        <v>0</v>
      </c>
      <c r="L29" s="102">
        <f>'[4]2a_mell '!L29</f>
        <v>0</v>
      </c>
      <c r="M29" s="102">
        <f>'[4]2a_mell '!M29</f>
        <v>0</v>
      </c>
      <c r="N29" s="102">
        <f>'[4]2a_mell '!N29</f>
        <v>0</v>
      </c>
      <c r="O29" s="102">
        <f>'[4]2a_mell '!O29</f>
        <v>0</v>
      </c>
      <c r="P29" s="102">
        <f>'[4]2a_mell '!P29</f>
        <v>0</v>
      </c>
      <c r="Q29" s="102">
        <f>'[4]2a_mell '!Q29</f>
        <v>0</v>
      </c>
      <c r="R29" s="102">
        <f>'[4]2a_mell '!R29</f>
        <v>0</v>
      </c>
      <c r="S29" s="102">
        <f>'[4]2a_mell '!S29</f>
        <v>0</v>
      </c>
      <c r="T29" s="102">
        <f>'[4]2a_mell '!T29</f>
        <v>0</v>
      </c>
      <c r="U29" s="102">
        <f>'[4]2a_mell '!U29</f>
        <v>0</v>
      </c>
      <c r="V29" s="102">
        <f>'[4]2a_mell '!V29</f>
        <v>0</v>
      </c>
      <c r="W29" s="102">
        <f>'[4]2a_mell '!W29</f>
        <v>0</v>
      </c>
      <c r="X29" s="102">
        <f>'[4]2a_mell '!X29</f>
        <v>0</v>
      </c>
      <c r="Y29" s="102">
        <f>'[4]2a_mell '!Y29</f>
        <v>0</v>
      </c>
      <c r="Z29" s="102">
        <f>'[4]2a_mell '!Z29</f>
        <v>0</v>
      </c>
      <c r="AA29" s="102">
        <f>'[4]2a_mell '!AA29</f>
        <v>0</v>
      </c>
      <c r="AB29" s="102">
        <f>'[4]2a_mell '!AB29</f>
        <v>0</v>
      </c>
      <c r="AC29" s="103">
        <f>'[4]2a_mell '!AC29</f>
        <v>0</v>
      </c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</row>
    <row r="30" spans="1:60" s="89" customFormat="1" ht="12">
      <c r="A30" s="435"/>
      <c r="B30" s="111" t="s">
        <v>61</v>
      </c>
      <c r="C30" s="102">
        <f>'[4]2a_mell '!C30</f>
        <v>0</v>
      </c>
      <c r="D30" s="102">
        <f>'[4]2a_mell '!D30</f>
        <v>0</v>
      </c>
      <c r="E30" s="102">
        <f>'[4]2a_mell '!E30</f>
        <v>0</v>
      </c>
      <c r="F30" s="102">
        <f>'[4]2a_mell '!F30</f>
        <v>0</v>
      </c>
      <c r="G30" s="102">
        <f>'[4]2a_mell '!G30</f>
        <v>0</v>
      </c>
      <c r="H30" s="102">
        <f>'[4]2a_mell '!H30</f>
        <v>0</v>
      </c>
      <c r="I30" s="102">
        <f>'[4]2a_mell '!I30</f>
        <v>0</v>
      </c>
      <c r="J30" s="102">
        <f>'[4]2a_mell '!J30</f>
        <v>0</v>
      </c>
      <c r="K30" s="102">
        <f>'[4]2a_mell '!K30</f>
        <v>0</v>
      </c>
      <c r="L30" s="102">
        <f>'[4]2a_mell '!L30</f>
        <v>0</v>
      </c>
      <c r="M30" s="102">
        <f>'[4]2a_mell '!M30</f>
        <v>0</v>
      </c>
      <c r="N30" s="102">
        <f>'[4]2a_mell '!N30</f>
        <v>0</v>
      </c>
      <c r="O30" s="102">
        <f>'[4]2a_mell '!O30</f>
        <v>0</v>
      </c>
      <c r="P30" s="102">
        <f>'[4]2a_mell '!P30</f>
        <v>0</v>
      </c>
      <c r="Q30" s="102">
        <f>'[4]2a_mell '!Q30</f>
        <v>0</v>
      </c>
      <c r="R30" s="102">
        <f>'[4]2a_mell '!R30</f>
        <v>0</v>
      </c>
      <c r="S30" s="102">
        <f>'[4]2a_mell '!S30</f>
        <v>0</v>
      </c>
      <c r="T30" s="102">
        <f>'[4]2a_mell '!T30</f>
        <v>0</v>
      </c>
      <c r="U30" s="102">
        <f>'[4]2a_mell '!U30</f>
        <v>0</v>
      </c>
      <c r="V30" s="102">
        <f>'[4]2a_mell '!V30</f>
        <v>0</v>
      </c>
      <c r="W30" s="102">
        <f>'[4]2a_mell '!W30</f>
        <v>0</v>
      </c>
      <c r="X30" s="102">
        <f>'[4]2a_mell '!X30</f>
        <v>0</v>
      </c>
      <c r="Y30" s="102">
        <f>'[4]2a_mell '!Y30</f>
        <v>0</v>
      </c>
      <c r="Z30" s="102">
        <f>'[4]2a_mell '!Z30</f>
        <v>0</v>
      </c>
      <c r="AA30" s="102">
        <f>'[4]2a_mell '!AA30</f>
        <v>0</v>
      </c>
      <c r="AB30" s="102">
        <f>'[4]2a_mell '!AB30</f>
        <v>0</v>
      </c>
      <c r="AC30" s="103">
        <f>'[4]2a_mell '!AC30</f>
        <v>0</v>
      </c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</row>
    <row r="31" spans="1:60" s="84" customFormat="1" ht="12">
      <c r="A31" s="435"/>
      <c r="B31" s="101" t="s">
        <v>62</v>
      </c>
      <c r="C31" s="102">
        <f>'[4]2a_mell '!C31</f>
        <v>0</v>
      </c>
      <c r="D31" s="102">
        <f>'[4]2a_mell '!D31</f>
        <v>0</v>
      </c>
      <c r="E31" s="102">
        <f>'[4]2a_mell '!E31</f>
        <v>0</v>
      </c>
      <c r="F31" s="102">
        <f>'[4]2a_mell '!F31</f>
        <v>0</v>
      </c>
      <c r="G31" s="102">
        <f>'[4]2a_mell '!G31</f>
        <v>0</v>
      </c>
      <c r="H31" s="102">
        <f>'[4]2a_mell '!H31</f>
        <v>0</v>
      </c>
      <c r="I31" s="102">
        <f>'[4]2a_mell '!I31</f>
        <v>0</v>
      </c>
      <c r="J31" s="102">
        <f>'[4]2a_mell '!J31</f>
        <v>0</v>
      </c>
      <c r="K31" s="102">
        <f>'[4]2a_mell '!K31</f>
        <v>0</v>
      </c>
      <c r="L31" s="102">
        <f>'[4]2a_mell '!L31</f>
        <v>0</v>
      </c>
      <c r="M31" s="102">
        <f>'[4]2a_mell '!M31</f>
        <v>0</v>
      </c>
      <c r="N31" s="102">
        <f>'[4]2a_mell '!N31</f>
        <v>0</v>
      </c>
      <c r="O31" s="102">
        <f>'[4]2a_mell '!O31</f>
        <v>0</v>
      </c>
      <c r="P31" s="102">
        <f>'[4]2a_mell '!P31</f>
        <v>0</v>
      </c>
      <c r="Q31" s="102">
        <f>'[4]2a_mell '!Q31</f>
        <v>0</v>
      </c>
      <c r="R31" s="102">
        <f>'[4]2a_mell '!R31</f>
        <v>0</v>
      </c>
      <c r="S31" s="102">
        <f>'[4]2a_mell '!S31</f>
        <v>0</v>
      </c>
      <c r="T31" s="102">
        <f>'[4]2a_mell '!T31</f>
        <v>0</v>
      </c>
      <c r="U31" s="102">
        <f>'[4]2a_mell '!U31</f>
        <v>0</v>
      </c>
      <c r="V31" s="102">
        <f>'[4]2a_mell '!V31</f>
        <v>0</v>
      </c>
      <c r="W31" s="102">
        <f>'[4]2a_mell '!W31</f>
        <v>0</v>
      </c>
      <c r="X31" s="102">
        <f>'[4]2a_mell '!X31</f>
        <v>0</v>
      </c>
      <c r="Y31" s="102">
        <f>'[4]2a_mell '!Y31</f>
        <v>0</v>
      </c>
      <c r="Z31" s="102">
        <f>'[4]2a_mell '!Z31</f>
        <v>0</v>
      </c>
      <c r="AA31" s="102">
        <f>'[4]2a_mell '!AA31</f>
        <v>0</v>
      </c>
      <c r="AB31" s="102">
        <f>'[4]2a_mell '!AB31</f>
        <v>0</v>
      </c>
      <c r="AC31" s="103">
        <f>'[4]2a_mell '!AC31</f>
        <v>0</v>
      </c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</row>
    <row r="32" spans="1:60" s="110" customFormat="1" ht="12">
      <c r="A32" s="452"/>
      <c r="B32" s="107" t="s">
        <v>63</v>
      </c>
      <c r="C32" s="120">
        <f>'[4]2a_mell '!C32</f>
        <v>0</v>
      </c>
      <c r="D32" s="120">
        <f>'[4]2a_mell '!D32</f>
        <v>0</v>
      </c>
      <c r="E32" s="120">
        <f>'[4]2a_mell '!E32</f>
        <v>0</v>
      </c>
      <c r="F32" s="120">
        <f>'[4]2a_mell '!F32</f>
        <v>0</v>
      </c>
      <c r="G32" s="120">
        <f>'[4]2a_mell '!G32</f>
        <v>0</v>
      </c>
      <c r="H32" s="120">
        <f>'[4]2a_mell '!H32</f>
        <v>247165</v>
      </c>
      <c r="I32" s="120">
        <f>'[4]2a_mell '!I32</f>
        <v>0</v>
      </c>
      <c r="J32" s="120">
        <f>'[4]2a_mell '!J32</f>
        <v>0</v>
      </c>
      <c r="K32" s="120">
        <f>'[4]2a_mell '!K32</f>
        <v>0</v>
      </c>
      <c r="L32" s="120">
        <f>'[4]2a_mell '!L32</f>
        <v>0</v>
      </c>
      <c r="M32" s="120">
        <f>'[4]2a_mell '!M32</f>
        <v>0</v>
      </c>
      <c r="N32" s="120">
        <f>'[4]2a_mell '!N32</f>
        <v>0</v>
      </c>
      <c r="O32" s="120">
        <f>'[4]2a_mell '!O32</f>
        <v>0</v>
      </c>
      <c r="P32" s="120">
        <f>'[4]2a_mell '!P32</f>
        <v>0</v>
      </c>
      <c r="Q32" s="120">
        <f>'[4]2a_mell '!Q32</f>
        <v>0</v>
      </c>
      <c r="R32" s="120">
        <f>'[4]2a_mell '!R32</f>
        <v>0</v>
      </c>
      <c r="S32" s="120">
        <f>'[4]2a_mell '!S32</f>
        <v>0</v>
      </c>
      <c r="T32" s="120">
        <f>'[4]2a_mell '!T32</f>
        <v>0</v>
      </c>
      <c r="U32" s="120">
        <f>'[4]2a_mell '!U32</f>
        <v>0</v>
      </c>
      <c r="V32" s="120">
        <f>'[4]2a_mell '!V32</f>
        <v>0</v>
      </c>
      <c r="W32" s="120">
        <f>'[4]2a_mell '!W32</f>
        <v>0</v>
      </c>
      <c r="X32" s="120">
        <f>'[4]2a_mell '!X32</f>
        <v>0</v>
      </c>
      <c r="Y32" s="120">
        <f>'[4]2a_mell '!Y32</f>
        <v>0</v>
      </c>
      <c r="Z32" s="120">
        <f>'[4]2a_mell '!Z32</f>
        <v>0</v>
      </c>
      <c r="AA32" s="120">
        <f>'[4]2a_mell '!AA32</f>
        <v>0</v>
      </c>
      <c r="AB32" s="120">
        <f>'[4]2a_mell '!AB32</f>
        <v>0</v>
      </c>
      <c r="AC32" s="120">
        <f>'[4]2a_mell '!AC32</f>
        <v>247165</v>
      </c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</row>
    <row r="33" spans="1:60" s="84" customFormat="1" ht="12">
      <c r="A33" s="113" t="s">
        <v>64</v>
      </c>
      <c r="B33" s="431" t="s">
        <v>65</v>
      </c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2"/>
      <c r="O33" s="432"/>
      <c r="P33" s="432"/>
      <c r="Q33" s="432"/>
      <c r="R33" s="432"/>
      <c r="S33" s="432"/>
      <c r="T33" s="432"/>
      <c r="U33" s="432"/>
      <c r="V33" s="432"/>
      <c r="W33" s="432"/>
      <c r="X33" s="432"/>
      <c r="Y33" s="432"/>
      <c r="Z33" s="432"/>
      <c r="AA33" s="432"/>
      <c r="AB33" s="432"/>
      <c r="AC33" s="433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</row>
    <row r="34" spans="1:60" s="84" customFormat="1" ht="12">
      <c r="A34" s="434"/>
      <c r="B34" s="101" t="s">
        <v>66</v>
      </c>
      <c r="C34" s="102">
        <f>'[4]2a_mell '!C34</f>
        <v>0</v>
      </c>
      <c r="D34" s="102">
        <f>'[4]2a_mell '!D34</f>
        <v>0</v>
      </c>
      <c r="E34" s="102">
        <f>'[4]2a_mell '!E34</f>
        <v>0</v>
      </c>
      <c r="F34" s="102">
        <f>'[4]2a_mell '!F34</f>
        <v>0</v>
      </c>
      <c r="G34" s="102">
        <f>'[4]2a_mell '!G34</f>
        <v>0</v>
      </c>
      <c r="H34" s="102">
        <f>'[4]2a_mell '!H34</f>
        <v>690</v>
      </c>
      <c r="I34" s="102">
        <f>'[4]2a_mell '!I34</f>
        <v>0</v>
      </c>
      <c r="J34" s="102">
        <f>'[4]2a_mell '!J34</f>
        <v>7257.385</v>
      </c>
      <c r="K34" s="102">
        <f>'[4]2a_mell '!K34</f>
        <v>446</v>
      </c>
      <c r="L34" s="102">
        <f>'[4]2a_mell '!L34</f>
        <v>0</v>
      </c>
      <c r="M34" s="102">
        <f>'[4]2a_mell '!M34</f>
        <v>0</v>
      </c>
      <c r="N34" s="102">
        <f>'[4]2a_mell '!N34</f>
        <v>0</v>
      </c>
      <c r="O34" s="102">
        <f>'[4]2a_mell '!O34</f>
        <v>0</v>
      </c>
      <c r="P34" s="102">
        <f>'[4]2a_mell '!P34</f>
        <v>3663</v>
      </c>
      <c r="Q34" s="102">
        <f>'[4]2a_mell '!Q34</f>
        <v>0</v>
      </c>
      <c r="R34" s="102">
        <f>'[4]2a_mell '!R34</f>
        <v>0</v>
      </c>
      <c r="S34" s="102">
        <f>'[4]2a_mell '!S34</f>
        <v>0</v>
      </c>
      <c r="T34" s="102">
        <f>'[4]2a_mell '!T34</f>
        <v>0</v>
      </c>
      <c r="U34" s="102">
        <f>'[4]2a_mell '!U34</f>
        <v>0</v>
      </c>
      <c r="V34" s="102">
        <f>'[4]2a_mell '!V34</f>
        <v>0</v>
      </c>
      <c r="W34" s="102">
        <f>'[4]2a_mell '!W34</f>
        <v>0</v>
      </c>
      <c r="X34" s="102">
        <f>'[4]2a_mell '!X34</f>
        <v>0</v>
      </c>
      <c r="Y34" s="102">
        <f>'[4]2a_mell '!Y34</f>
        <v>0</v>
      </c>
      <c r="Z34" s="102">
        <f>'[4]2a_mell '!Z34</f>
        <v>0</v>
      </c>
      <c r="AA34" s="102">
        <f>'[4]2a_mell '!AA34</f>
        <v>0</v>
      </c>
      <c r="AB34" s="102">
        <f>'[4]2a_mell '!AB34</f>
        <v>0</v>
      </c>
      <c r="AC34" s="103">
        <f>'[4]2a_mell '!AC34</f>
        <v>12056.385</v>
      </c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</row>
    <row r="35" spans="1:60" s="106" customFormat="1" ht="12">
      <c r="A35" s="435"/>
      <c r="B35" s="104" t="s">
        <v>67</v>
      </c>
      <c r="C35" s="102">
        <f>'[4]2a_mell '!C35</f>
        <v>0</v>
      </c>
      <c r="D35" s="102">
        <f>'[4]2a_mell '!D35</f>
        <v>0</v>
      </c>
      <c r="E35" s="102">
        <f>'[4]2a_mell '!E35</f>
        <v>0</v>
      </c>
      <c r="F35" s="102">
        <f>'[4]2a_mell '!F35</f>
        <v>0</v>
      </c>
      <c r="G35" s="102">
        <f>'[4]2a_mell '!G35</f>
        <v>0</v>
      </c>
      <c r="H35" s="102">
        <f>'[4]2a_mell '!H35</f>
        <v>0</v>
      </c>
      <c r="I35" s="102">
        <f>'[4]2a_mell '!I35</f>
        <v>0</v>
      </c>
      <c r="J35" s="102">
        <f>'[4]2a_mell '!J35</f>
        <v>0</v>
      </c>
      <c r="K35" s="102">
        <f>'[4]2a_mell '!K35</f>
        <v>0</v>
      </c>
      <c r="L35" s="102">
        <f>'[4]2a_mell '!L35</f>
        <v>0</v>
      </c>
      <c r="M35" s="102">
        <f>'[4]2a_mell '!M35</f>
        <v>0</v>
      </c>
      <c r="N35" s="102">
        <f>'[4]2a_mell '!N35</f>
        <v>0</v>
      </c>
      <c r="O35" s="102">
        <f>'[4]2a_mell '!O35</f>
        <v>0</v>
      </c>
      <c r="P35" s="102">
        <f>'[4]2a_mell '!P35</f>
        <v>3663</v>
      </c>
      <c r="Q35" s="102">
        <f>'[4]2a_mell '!Q35</f>
        <v>0</v>
      </c>
      <c r="R35" s="102">
        <f>'[4]2a_mell '!R35</f>
        <v>0</v>
      </c>
      <c r="S35" s="102">
        <f>'[4]2a_mell '!S35</f>
        <v>0</v>
      </c>
      <c r="T35" s="102">
        <f>'[4]2a_mell '!T35</f>
        <v>0</v>
      </c>
      <c r="U35" s="102">
        <f>'[4]2a_mell '!U35</f>
        <v>0</v>
      </c>
      <c r="V35" s="102">
        <f>'[4]2a_mell '!V35</f>
        <v>0</v>
      </c>
      <c r="W35" s="102">
        <f>'[4]2a_mell '!W35</f>
        <v>0</v>
      </c>
      <c r="X35" s="102">
        <f>'[4]2a_mell '!X35</f>
        <v>0</v>
      </c>
      <c r="Y35" s="102">
        <f>'[4]2a_mell '!Y35</f>
        <v>0</v>
      </c>
      <c r="Z35" s="102">
        <f>'[4]2a_mell '!Z35</f>
        <v>0</v>
      </c>
      <c r="AA35" s="102">
        <f>'[4]2a_mell '!AA35</f>
        <v>0</v>
      </c>
      <c r="AB35" s="102">
        <f>'[4]2a_mell '!AB35</f>
        <v>0</v>
      </c>
      <c r="AC35" s="103">
        <f>'[4]2a_mell '!AC35</f>
        <v>3663</v>
      </c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</row>
    <row r="36" spans="1:60" s="84" customFormat="1" ht="12">
      <c r="A36" s="435"/>
      <c r="B36" s="101" t="s">
        <v>68</v>
      </c>
      <c r="C36" s="102">
        <f>'[4]2a_mell '!C36</f>
        <v>0</v>
      </c>
      <c r="D36" s="102">
        <f>'[4]2a_mell '!D36</f>
        <v>0</v>
      </c>
      <c r="E36" s="102">
        <f>'[4]2a_mell '!E36</f>
        <v>0</v>
      </c>
      <c r="F36" s="102">
        <f>'[4]2a_mell '!F36</f>
        <v>0</v>
      </c>
      <c r="G36" s="102">
        <f>'[4]2a_mell '!G36</f>
        <v>0</v>
      </c>
      <c r="H36" s="102">
        <f>'[4]2a_mell '!H36</f>
        <v>8353</v>
      </c>
      <c r="I36" s="102">
        <f>'[4]2a_mell '!I36</f>
        <v>0</v>
      </c>
      <c r="J36" s="102">
        <f>'[4]2a_mell '!J36</f>
        <v>0</v>
      </c>
      <c r="K36" s="102">
        <f>'[4]2a_mell '!K36</f>
        <v>0</v>
      </c>
      <c r="L36" s="102">
        <f>'[4]2a_mell '!L36</f>
        <v>0</v>
      </c>
      <c r="M36" s="102">
        <f>'[4]2a_mell '!M36</f>
        <v>0</v>
      </c>
      <c r="N36" s="102">
        <f>'[4]2a_mell '!N36</f>
        <v>0</v>
      </c>
      <c r="O36" s="102">
        <f>'[4]2a_mell '!O36</f>
        <v>0</v>
      </c>
      <c r="P36" s="102">
        <f>'[4]2a_mell '!P36</f>
        <v>0</v>
      </c>
      <c r="Q36" s="102">
        <f>'[4]2a_mell '!Q36</f>
        <v>0</v>
      </c>
      <c r="R36" s="102">
        <f>'[4]2a_mell '!R36</f>
        <v>0</v>
      </c>
      <c r="S36" s="102">
        <f>'[4]2a_mell '!S36</f>
        <v>0</v>
      </c>
      <c r="T36" s="102">
        <f>'[4]2a_mell '!T36</f>
        <v>0</v>
      </c>
      <c r="U36" s="102">
        <f>'[4]2a_mell '!U36</f>
        <v>0</v>
      </c>
      <c r="V36" s="102">
        <f>'[4]2a_mell '!V36</f>
        <v>0</v>
      </c>
      <c r="W36" s="102">
        <f>'[4]2a_mell '!W36</f>
        <v>0</v>
      </c>
      <c r="X36" s="102">
        <f>'[4]2a_mell '!X36</f>
        <v>0</v>
      </c>
      <c r="Y36" s="102">
        <f>'[4]2a_mell '!Y36</f>
        <v>0</v>
      </c>
      <c r="Z36" s="102">
        <f>'[4]2a_mell '!Z36</f>
        <v>0</v>
      </c>
      <c r="AA36" s="102">
        <f>'[4]2a_mell '!AA36</f>
        <v>0</v>
      </c>
      <c r="AB36" s="102">
        <f>'[4]2a_mell '!AB36</f>
        <v>0</v>
      </c>
      <c r="AC36" s="103">
        <f>'[4]2a_mell '!AC36</f>
        <v>8353</v>
      </c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</row>
    <row r="37" spans="1:60" s="106" customFormat="1" ht="12">
      <c r="A37" s="435"/>
      <c r="B37" s="104" t="s">
        <v>67</v>
      </c>
      <c r="C37" s="102">
        <f>'[4]2a_mell '!C37</f>
        <v>0</v>
      </c>
      <c r="D37" s="102">
        <f>'[4]2a_mell '!D37</f>
        <v>0</v>
      </c>
      <c r="E37" s="102">
        <f>'[4]2a_mell '!E37</f>
        <v>0</v>
      </c>
      <c r="F37" s="102">
        <f>'[4]2a_mell '!F37</f>
        <v>0</v>
      </c>
      <c r="G37" s="102">
        <f>'[4]2a_mell '!G37</f>
        <v>0</v>
      </c>
      <c r="H37" s="102">
        <f>'[4]2a_mell '!H37</f>
        <v>0</v>
      </c>
      <c r="I37" s="102">
        <f>'[4]2a_mell '!I37</f>
        <v>0</v>
      </c>
      <c r="J37" s="102">
        <f>'[4]2a_mell '!J37</f>
        <v>0</v>
      </c>
      <c r="K37" s="102">
        <f>'[4]2a_mell '!K37</f>
        <v>0</v>
      </c>
      <c r="L37" s="102">
        <f>'[4]2a_mell '!L37</f>
        <v>0</v>
      </c>
      <c r="M37" s="102">
        <f>'[4]2a_mell '!M37</f>
        <v>0</v>
      </c>
      <c r="N37" s="102">
        <f>'[4]2a_mell '!N37</f>
        <v>0</v>
      </c>
      <c r="O37" s="102">
        <f>'[4]2a_mell '!O37</f>
        <v>0</v>
      </c>
      <c r="P37" s="102">
        <f>'[4]2a_mell '!P37</f>
        <v>0</v>
      </c>
      <c r="Q37" s="102">
        <f>'[4]2a_mell '!Q37</f>
        <v>0</v>
      </c>
      <c r="R37" s="102">
        <f>'[4]2a_mell '!R37</f>
        <v>0</v>
      </c>
      <c r="S37" s="102">
        <f>'[4]2a_mell '!S37</f>
        <v>0</v>
      </c>
      <c r="T37" s="102">
        <f>'[4]2a_mell '!T37</f>
        <v>0</v>
      </c>
      <c r="U37" s="102">
        <f>'[4]2a_mell '!U37</f>
        <v>0</v>
      </c>
      <c r="V37" s="102">
        <f>'[4]2a_mell '!V37</f>
        <v>0</v>
      </c>
      <c r="W37" s="102">
        <f>'[4]2a_mell '!W37</f>
        <v>0</v>
      </c>
      <c r="X37" s="102">
        <f>'[4]2a_mell '!X37</f>
        <v>0</v>
      </c>
      <c r="Y37" s="102">
        <f>'[4]2a_mell '!Y37</f>
        <v>0</v>
      </c>
      <c r="Z37" s="102">
        <f>'[4]2a_mell '!Z37</f>
        <v>0</v>
      </c>
      <c r="AA37" s="102">
        <f>'[4]2a_mell '!AA37</f>
        <v>0</v>
      </c>
      <c r="AB37" s="102">
        <f>'[4]2a_mell '!AB37</f>
        <v>0</v>
      </c>
      <c r="AC37" s="103">
        <f>'[4]2a_mell '!AC37</f>
        <v>0</v>
      </c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</row>
    <row r="38" spans="1:60" s="84" customFormat="1" ht="12">
      <c r="A38" s="435"/>
      <c r="B38" s="101" t="s">
        <v>69</v>
      </c>
      <c r="C38" s="102">
        <f>'[4]2a_mell '!C38</f>
        <v>0</v>
      </c>
      <c r="D38" s="102">
        <f>'[4]2a_mell '!D38</f>
        <v>0</v>
      </c>
      <c r="E38" s="102">
        <f>'[4]2a_mell '!E38</f>
        <v>0</v>
      </c>
      <c r="F38" s="102">
        <f>'[4]2a_mell '!F38</f>
        <v>0</v>
      </c>
      <c r="G38" s="102">
        <f>'[4]2a_mell '!G38</f>
        <v>0</v>
      </c>
      <c r="H38" s="102">
        <f>'[4]2a_mell '!H38</f>
        <v>1376</v>
      </c>
      <c r="I38" s="102">
        <f>'[4]2a_mell '!I38</f>
        <v>0</v>
      </c>
      <c r="J38" s="102">
        <f>'[4]2a_mell '!J38</f>
        <v>0</v>
      </c>
      <c r="K38" s="102">
        <f>'[4]2a_mell '!K38</f>
        <v>0</v>
      </c>
      <c r="L38" s="102">
        <f>'[4]2a_mell '!L38</f>
        <v>0</v>
      </c>
      <c r="M38" s="102">
        <f>'[4]2a_mell '!M38</f>
        <v>0</v>
      </c>
      <c r="N38" s="102">
        <f>'[4]2a_mell '!N38</f>
        <v>0</v>
      </c>
      <c r="O38" s="102">
        <f>'[4]2a_mell '!O38</f>
        <v>0</v>
      </c>
      <c r="P38" s="102">
        <f>'[4]2a_mell '!P38</f>
        <v>0</v>
      </c>
      <c r="Q38" s="102">
        <f>'[4]2a_mell '!Q38</f>
        <v>0</v>
      </c>
      <c r="R38" s="102">
        <f>'[4]2a_mell '!R38</f>
        <v>0</v>
      </c>
      <c r="S38" s="102">
        <f>'[4]2a_mell '!S38</f>
        <v>0</v>
      </c>
      <c r="T38" s="102">
        <f>'[4]2a_mell '!T38</f>
        <v>0</v>
      </c>
      <c r="U38" s="102">
        <f>'[4]2a_mell '!U38</f>
        <v>0</v>
      </c>
      <c r="V38" s="102">
        <f>'[4]2a_mell '!V38</f>
        <v>0</v>
      </c>
      <c r="W38" s="102">
        <f>'[4]2a_mell '!W38</f>
        <v>0</v>
      </c>
      <c r="X38" s="102">
        <f>'[4]2a_mell '!X38</f>
        <v>0</v>
      </c>
      <c r="Y38" s="102">
        <f>'[4]2a_mell '!Y38</f>
        <v>0</v>
      </c>
      <c r="Z38" s="102">
        <f>'[4]2a_mell '!Z38</f>
        <v>0</v>
      </c>
      <c r="AA38" s="102">
        <f>'[4]2a_mell '!AA38</f>
        <v>0</v>
      </c>
      <c r="AB38" s="102">
        <f>'[4]2a_mell '!AB38</f>
        <v>0</v>
      </c>
      <c r="AC38" s="103">
        <f>'[4]2a_mell '!AC38</f>
        <v>1376</v>
      </c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</row>
    <row r="39" spans="1:60" s="110" customFormat="1" ht="12" customHeight="1">
      <c r="A39" s="452"/>
      <c r="B39" s="120" t="s">
        <v>70</v>
      </c>
      <c r="C39" s="120">
        <f>'[4]2a_mell '!C39</f>
        <v>0</v>
      </c>
      <c r="D39" s="120">
        <f>'[4]2a_mell '!D39</f>
        <v>0</v>
      </c>
      <c r="E39" s="120">
        <f>'[4]2a_mell '!E39</f>
        <v>0</v>
      </c>
      <c r="F39" s="120">
        <f>'[4]2a_mell '!F39</f>
        <v>0</v>
      </c>
      <c r="G39" s="120">
        <f>'[4]2a_mell '!G39</f>
        <v>0</v>
      </c>
      <c r="H39" s="120">
        <f>'[4]2a_mell '!H39</f>
        <v>10419</v>
      </c>
      <c r="I39" s="120">
        <f>'[4]2a_mell '!I39</f>
        <v>0</v>
      </c>
      <c r="J39" s="120">
        <f>'[4]2a_mell '!J39</f>
        <v>7257.385</v>
      </c>
      <c r="K39" s="120">
        <f>'[4]2a_mell '!K39</f>
        <v>446</v>
      </c>
      <c r="L39" s="120">
        <f>'[4]2a_mell '!L39</f>
        <v>0</v>
      </c>
      <c r="M39" s="120">
        <f>'[4]2a_mell '!M39</f>
        <v>0</v>
      </c>
      <c r="N39" s="120">
        <f>'[4]2a_mell '!N39</f>
        <v>0</v>
      </c>
      <c r="O39" s="120">
        <f>'[4]2a_mell '!O39</f>
        <v>0</v>
      </c>
      <c r="P39" s="120">
        <f>'[4]2a_mell '!P39</f>
        <v>3663</v>
      </c>
      <c r="Q39" s="120">
        <f>'[4]2a_mell '!Q39</f>
        <v>0</v>
      </c>
      <c r="R39" s="120">
        <f>'[4]2a_mell '!R39</f>
        <v>0</v>
      </c>
      <c r="S39" s="120">
        <f>'[4]2a_mell '!S39</f>
        <v>0</v>
      </c>
      <c r="T39" s="120">
        <f>'[4]2a_mell '!T39</f>
        <v>0</v>
      </c>
      <c r="U39" s="120">
        <f>'[4]2a_mell '!U39</f>
        <v>0</v>
      </c>
      <c r="V39" s="120">
        <f>'[4]2a_mell '!V39</f>
        <v>0</v>
      </c>
      <c r="W39" s="120">
        <f>'[4]2a_mell '!W39</f>
        <v>0</v>
      </c>
      <c r="X39" s="120">
        <f>'[4]2a_mell '!X39</f>
        <v>0</v>
      </c>
      <c r="Y39" s="120">
        <f>'[4]2a_mell '!Y39</f>
        <v>0</v>
      </c>
      <c r="Z39" s="120">
        <f>'[4]2a_mell '!Z39</f>
        <v>0</v>
      </c>
      <c r="AA39" s="120">
        <f>'[4]2a_mell '!AA39</f>
        <v>0</v>
      </c>
      <c r="AB39" s="120">
        <f>'[4]2a_mell '!AB39</f>
        <v>0</v>
      </c>
      <c r="AC39" s="120">
        <f>'[4]2a_mell '!AC39</f>
        <v>21785.385000000002</v>
      </c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</row>
    <row r="40" spans="1:60" s="84" customFormat="1" ht="12">
      <c r="A40" s="113" t="s">
        <v>71</v>
      </c>
      <c r="B40" s="120" t="s">
        <v>72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</row>
    <row r="41" spans="1:60" s="84" customFormat="1" ht="12">
      <c r="A41" s="434"/>
      <c r="B41" s="101" t="s">
        <v>73</v>
      </c>
      <c r="C41" s="102">
        <f>'[4]2a_mell '!C41</f>
        <v>0</v>
      </c>
      <c r="D41" s="102">
        <f>'[4]2a_mell '!D41</f>
        <v>0</v>
      </c>
      <c r="E41" s="102">
        <f>'[4]2a_mell '!E41</f>
        <v>0</v>
      </c>
      <c r="F41" s="102">
        <f>'[4]2a_mell '!F41</f>
        <v>0</v>
      </c>
      <c r="G41" s="102">
        <f>'[4]2a_mell '!G41</f>
        <v>0</v>
      </c>
      <c r="H41" s="102">
        <f>'[4]2a_mell '!H41</f>
        <v>0</v>
      </c>
      <c r="I41" s="102">
        <f>'[4]2a_mell '!I41</f>
        <v>0</v>
      </c>
      <c r="J41" s="102">
        <f>'[4]2a_mell '!J41</f>
        <v>0</v>
      </c>
      <c r="K41" s="102">
        <f>'[4]2a_mell '!K41</f>
        <v>0</v>
      </c>
      <c r="L41" s="102">
        <f>'[4]2a_mell '!L41</f>
        <v>0</v>
      </c>
      <c r="M41" s="102">
        <f>'[4]2a_mell '!M41</f>
        <v>0</v>
      </c>
      <c r="N41" s="102">
        <f>'[4]2a_mell '!N41</f>
        <v>0</v>
      </c>
      <c r="O41" s="102">
        <f>'[4]2a_mell '!O41</f>
        <v>0</v>
      </c>
      <c r="P41" s="102">
        <f>'[4]2a_mell '!P41</f>
        <v>0</v>
      </c>
      <c r="Q41" s="102">
        <f>'[4]2a_mell '!Q41</f>
        <v>57</v>
      </c>
      <c r="R41" s="102">
        <f>'[4]2a_mell '!R41</f>
        <v>0</v>
      </c>
      <c r="S41" s="102">
        <f>'[4]2a_mell '!S41</f>
        <v>0</v>
      </c>
      <c r="T41" s="102">
        <f>'[4]2a_mell '!T41</f>
        <v>0</v>
      </c>
      <c r="U41" s="102">
        <f>'[4]2a_mell '!U41</f>
        <v>0</v>
      </c>
      <c r="V41" s="102">
        <f>'[4]2a_mell '!V41</f>
        <v>0</v>
      </c>
      <c r="W41" s="102">
        <f>'[4]2a_mell '!W41</f>
        <v>0</v>
      </c>
      <c r="X41" s="102">
        <f>'[4]2a_mell '!X41</f>
        <v>0</v>
      </c>
      <c r="Y41" s="102">
        <f>'[4]2a_mell '!Y41</f>
        <v>0</v>
      </c>
      <c r="Z41" s="102">
        <f>'[4]2a_mell '!Z41</f>
        <v>0</v>
      </c>
      <c r="AA41" s="102">
        <f>'[4]2a_mell '!AA41</f>
        <v>0</v>
      </c>
      <c r="AB41" s="102">
        <f>'[4]2a_mell '!AB41</f>
        <v>0</v>
      </c>
      <c r="AC41" s="103">
        <f>'[4]2a_mell '!AC41</f>
        <v>57</v>
      </c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</row>
    <row r="42" spans="1:60" s="89" customFormat="1" ht="12">
      <c r="A42" s="435"/>
      <c r="B42" s="111" t="s">
        <v>67</v>
      </c>
      <c r="C42" s="102">
        <f>'[4]2a_mell '!C42</f>
        <v>0</v>
      </c>
      <c r="D42" s="102">
        <f>'[4]2a_mell '!D42</f>
        <v>0</v>
      </c>
      <c r="E42" s="102">
        <f>'[4]2a_mell '!E42</f>
        <v>0</v>
      </c>
      <c r="F42" s="102">
        <f>'[4]2a_mell '!F42</f>
        <v>0</v>
      </c>
      <c r="G42" s="102">
        <f>'[4]2a_mell '!G42</f>
        <v>0</v>
      </c>
      <c r="H42" s="102">
        <f>'[4]2a_mell '!H42</f>
        <v>0</v>
      </c>
      <c r="I42" s="102">
        <f>'[4]2a_mell '!I42</f>
        <v>0</v>
      </c>
      <c r="J42" s="102">
        <f>'[4]2a_mell '!J42</f>
        <v>0</v>
      </c>
      <c r="K42" s="102">
        <f>'[4]2a_mell '!K42</f>
        <v>0</v>
      </c>
      <c r="L42" s="102">
        <f>'[4]2a_mell '!L42</f>
        <v>0</v>
      </c>
      <c r="M42" s="102">
        <f>'[4]2a_mell '!M42</f>
        <v>0</v>
      </c>
      <c r="N42" s="102">
        <f>'[4]2a_mell '!N42</f>
        <v>0</v>
      </c>
      <c r="O42" s="102">
        <f>'[4]2a_mell '!O42</f>
        <v>0</v>
      </c>
      <c r="P42" s="102">
        <f>'[4]2a_mell '!P42</f>
        <v>0</v>
      </c>
      <c r="Q42" s="102">
        <f>'[4]2a_mell '!Q42</f>
        <v>57</v>
      </c>
      <c r="R42" s="102">
        <f>'[4]2a_mell '!R42</f>
        <v>0</v>
      </c>
      <c r="S42" s="102">
        <f>'[4]2a_mell '!S42</f>
        <v>0</v>
      </c>
      <c r="T42" s="102">
        <f>'[4]2a_mell '!T42</f>
        <v>0</v>
      </c>
      <c r="U42" s="102">
        <f>'[4]2a_mell '!U42</f>
        <v>0</v>
      </c>
      <c r="V42" s="102">
        <f>'[4]2a_mell '!V42</f>
        <v>0</v>
      </c>
      <c r="W42" s="102">
        <f>'[4]2a_mell '!W42</f>
        <v>0</v>
      </c>
      <c r="X42" s="102">
        <f>'[4]2a_mell '!X42</f>
        <v>0</v>
      </c>
      <c r="Y42" s="102">
        <f>'[4]2a_mell '!Y42</f>
        <v>0</v>
      </c>
      <c r="Z42" s="102">
        <f>'[4]2a_mell '!Z42</f>
        <v>0</v>
      </c>
      <c r="AA42" s="102">
        <f>'[4]2a_mell '!AA42</f>
        <v>0</v>
      </c>
      <c r="AB42" s="102">
        <f>'[4]2a_mell '!AB42</f>
        <v>0</v>
      </c>
      <c r="AC42" s="103">
        <f>'[4]2a_mell '!AC42</f>
        <v>57</v>
      </c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</row>
    <row r="43" spans="1:60" s="84" customFormat="1" ht="12">
      <c r="A43" s="435"/>
      <c r="B43" s="101" t="s">
        <v>74</v>
      </c>
      <c r="C43" s="102">
        <f>'[4]2a_mell '!C43</f>
        <v>0</v>
      </c>
      <c r="D43" s="102">
        <f>'[4]2a_mell '!D43</f>
        <v>0</v>
      </c>
      <c r="E43" s="102">
        <f>'[4]2a_mell '!E43</f>
        <v>0</v>
      </c>
      <c r="F43" s="102">
        <f>'[4]2a_mell '!F43</f>
        <v>0</v>
      </c>
      <c r="G43" s="102">
        <f>'[4]2a_mell '!G43</f>
        <v>0</v>
      </c>
      <c r="H43" s="102">
        <f>'[4]2a_mell '!H43</f>
        <v>0</v>
      </c>
      <c r="I43" s="102">
        <f>'[4]2a_mell '!I43</f>
        <v>0</v>
      </c>
      <c r="J43" s="102">
        <f>'[4]2a_mell '!J43</f>
        <v>0</v>
      </c>
      <c r="K43" s="102">
        <f>'[4]2a_mell '!K43</f>
        <v>0</v>
      </c>
      <c r="L43" s="102">
        <f>'[4]2a_mell '!L43</f>
        <v>0</v>
      </c>
      <c r="M43" s="102">
        <f>'[4]2a_mell '!M43</f>
        <v>0</v>
      </c>
      <c r="N43" s="102">
        <f>'[4]2a_mell '!N43</f>
        <v>0</v>
      </c>
      <c r="O43" s="102">
        <f>'[4]2a_mell '!O43</f>
        <v>0</v>
      </c>
      <c r="P43" s="102">
        <f>'[4]2a_mell '!P43</f>
        <v>0</v>
      </c>
      <c r="Q43" s="102">
        <f>'[4]2a_mell '!Q43</f>
        <v>0</v>
      </c>
      <c r="R43" s="102">
        <f>'[4]2a_mell '!R43</f>
        <v>0</v>
      </c>
      <c r="S43" s="102">
        <f>'[4]2a_mell '!S43</f>
        <v>0</v>
      </c>
      <c r="T43" s="102">
        <f>'[4]2a_mell '!T43</f>
        <v>0</v>
      </c>
      <c r="U43" s="102">
        <f>'[4]2a_mell '!U43</f>
        <v>0</v>
      </c>
      <c r="V43" s="102">
        <f>'[4]2a_mell '!V43</f>
        <v>0</v>
      </c>
      <c r="W43" s="102">
        <f>'[4]2a_mell '!W43</f>
        <v>0</v>
      </c>
      <c r="X43" s="102">
        <f>'[4]2a_mell '!X43</f>
        <v>0</v>
      </c>
      <c r="Y43" s="102">
        <f>'[4]2a_mell '!Y43</f>
        <v>0</v>
      </c>
      <c r="Z43" s="102">
        <f>'[4]2a_mell '!Z43</f>
        <v>0</v>
      </c>
      <c r="AA43" s="102">
        <f>'[4]2a_mell '!AA43</f>
        <v>0</v>
      </c>
      <c r="AB43" s="102">
        <f>'[4]2a_mell '!AB43</f>
        <v>0</v>
      </c>
      <c r="AC43" s="103">
        <f>'[4]2a_mell '!AC43</f>
        <v>0</v>
      </c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</row>
    <row r="44" spans="1:60" s="89" customFormat="1" ht="12">
      <c r="A44" s="435"/>
      <c r="B44" s="111" t="s">
        <v>67</v>
      </c>
      <c r="C44" s="102">
        <f>'[4]2a_mell '!C44</f>
        <v>0</v>
      </c>
      <c r="D44" s="102">
        <f>'[4]2a_mell '!D44</f>
        <v>0</v>
      </c>
      <c r="E44" s="102">
        <f>'[4]2a_mell '!E44</f>
        <v>0</v>
      </c>
      <c r="F44" s="102">
        <f>'[4]2a_mell '!F44</f>
        <v>0</v>
      </c>
      <c r="G44" s="102">
        <f>'[4]2a_mell '!G44</f>
        <v>0</v>
      </c>
      <c r="H44" s="102">
        <f>'[4]2a_mell '!H44</f>
        <v>0</v>
      </c>
      <c r="I44" s="102">
        <f>'[4]2a_mell '!I44</f>
        <v>0</v>
      </c>
      <c r="J44" s="102">
        <f>'[4]2a_mell '!J44</f>
        <v>0</v>
      </c>
      <c r="K44" s="102">
        <f>'[4]2a_mell '!K44</f>
        <v>0</v>
      </c>
      <c r="L44" s="102">
        <f>'[4]2a_mell '!L44</f>
        <v>0</v>
      </c>
      <c r="M44" s="102">
        <f>'[4]2a_mell '!M44</f>
        <v>0</v>
      </c>
      <c r="N44" s="102">
        <f>'[4]2a_mell '!N44</f>
        <v>0</v>
      </c>
      <c r="O44" s="102">
        <f>'[4]2a_mell '!O44</f>
        <v>0</v>
      </c>
      <c r="P44" s="102">
        <f>'[4]2a_mell '!P44</f>
        <v>0</v>
      </c>
      <c r="Q44" s="102">
        <f>'[4]2a_mell '!Q44</f>
        <v>0</v>
      </c>
      <c r="R44" s="102">
        <f>'[4]2a_mell '!R44</f>
        <v>0</v>
      </c>
      <c r="S44" s="102">
        <f>'[4]2a_mell '!S44</f>
        <v>0</v>
      </c>
      <c r="T44" s="102">
        <f>'[4]2a_mell '!T44</f>
        <v>0</v>
      </c>
      <c r="U44" s="102">
        <f>'[4]2a_mell '!U44</f>
        <v>0</v>
      </c>
      <c r="V44" s="102">
        <f>'[4]2a_mell '!V44</f>
        <v>0</v>
      </c>
      <c r="W44" s="102">
        <f>'[4]2a_mell '!W44</f>
        <v>0</v>
      </c>
      <c r="X44" s="102">
        <f>'[4]2a_mell '!X44</f>
        <v>0</v>
      </c>
      <c r="Y44" s="102">
        <f>'[4]2a_mell '!Y44</f>
        <v>0</v>
      </c>
      <c r="Z44" s="102">
        <f>'[4]2a_mell '!Z44</f>
        <v>0</v>
      </c>
      <c r="AA44" s="102">
        <f>'[4]2a_mell '!AA44</f>
        <v>0</v>
      </c>
      <c r="AB44" s="102">
        <f>'[4]2a_mell '!AB44</f>
        <v>0</v>
      </c>
      <c r="AC44" s="103">
        <f>'[4]2a_mell '!AC44</f>
        <v>0</v>
      </c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</row>
    <row r="45" spans="1:60" s="110" customFormat="1" ht="12" customHeight="1">
      <c r="A45" s="452"/>
      <c r="B45" s="107" t="s">
        <v>75</v>
      </c>
      <c r="C45" s="120">
        <f>'[4]2a_mell '!C45</f>
        <v>0</v>
      </c>
      <c r="D45" s="120">
        <f>'[4]2a_mell '!D45</f>
        <v>0</v>
      </c>
      <c r="E45" s="120">
        <f>'[4]2a_mell '!E45</f>
        <v>0</v>
      </c>
      <c r="F45" s="120">
        <f>'[4]2a_mell '!F45</f>
        <v>0</v>
      </c>
      <c r="G45" s="120">
        <f>'[4]2a_mell '!G45</f>
        <v>0</v>
      </c>
      <c r="H45" s="120">
        <f>'[4]2a_mell '!H45</f>
        <v>0</v>
      </c>
      <c r="I45" s="120">
        <f>'[4]2a_mell '!I45</f>
        <v>0</v>
      </c>
      <c r="J45" s="120">
        <f>'[4]2a_mell '!J45</f>
        <v>0</v>
      </c>
      <c r="K45" s="120">
        <f>'[4]2a_mell '!K45</f>
        <v>0</v>
      </c>
      <c r="L45" s="120">
        <f>'[4]2a_mell '!L45</f>
        <v>0</v>
      </c>
      <c r="M45" s="120">
        <f>'[4]2a_mell '!M45</f>
        <v>0</v>
      </c>
      <c r="N45" s="120">
        <f>'[4]2a_mell '!N45</f>
        <v>0</v>
      </c>
      <c r="O45" s="120">
        <f>'[4]2a_mell '!O45</f>
        <v>0</v>
      </c>
      <c r="P45" s="120">
        <f>'[4]2a_mell '!P45</f>
        <v>0</v>
      </c>
      <c r="Q45" s="120">
        <f>'[4]2a_mell '!Q45</f>
        <v>57</v>
      </c>
      <c r="R45" s="120">
        <f>'[4]2a_mell '!R45</f>
        <v>0</v>
      </c>
      <c r="S45" s="120">
        <f>'[4]2a_mell '!S45</f>
        <v>0</v>
      </c>
      <c r="T45" s="120">
        <f>'[4]2a_mell '!T45</f>
        <v>0</v>
      </c>
      <c r="U45" s="120">
        <f>'[4]2a_mell '!U45</f>
        <v>0</v>
      </c>
      <c r="V45" s="120">
        <f>'[4]2a_mell '!V45</f>
        <v>0</v>
      </c>
      <c r="W45" s="120">
        <f>'[4]2a_mell '!W45</f>
        <v>0</v>
      </c>
      <c r="X45" s="120">
        <f>'[4]2a_mell '!X45</f>
        <v>0</v>
      </c>
      <c r="Y45" s="120">
        <f>'[4]2a_mell '!Y45</f>
        <v>0</v>
      </c>
      <c r="Z45" s="120">
        <f>'[4]2a_mell '!Z45</f>
        <v>0</v>
      </c>
      <c r="AA45" s="120">
        <f>'[4]2a_mell '!AA45</f>
        <v>0</v>
      </c>
      <c r="AB45" s="120">
        <f>'[4]2a_mell '!AB45</f>
        <v>0</v>
      </c>
      <c r="AC45" s="120">
        <f>'[4]2a_mell '!AC45</f>
        <v>57</v>
      </c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</row>
    <row r="46" spans="1:60" s="116" customFormat="1" ht="22.5" customHeight="1">
      <c r="A46" s="114" t="s">
        <v>76</v>
      </c>
      <c r="B46" s="469" t="s">
        <v>77</v>
      </c>
      <c r="C46" s="470"/>
      <c r="D46" s="470"/>
      <c r="E46" s="470"/>
      <c r="F46" s="470"/>
      <c r="G46" s="470"/>
      <c r="H46" s="470"/>
      <c r="I46" s="470"/>
      <c r="J46" s="470"/>
      <c r="K46" s="470"/>
      <c r="L46" s="470"/>
      <c r="M46" s="470"/>
      <c r="N46" s="470"/>
      <c r="O46" s="470"/>
      <c r="P46" s="470"/>
      <c r="Q46" s="470"/>
      <c r="R46" s="470"/>
      <c r="S46" s="470"/>
      <c r="T46" s="470"/>
      <c r="U46" s="470"/>
      <c r="V46" s="470"/>
      <c r="W46" s="470"/>
      <c r="X46" s="470"/>
      <c r="Y46" s="470"/>
      <c r="Z46" s="470"/>
      <c r="AA46" s="470"/>
      <c r="AB46" s="470"/>
      <c r="AC46" s="471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</row>
    <row r="47" spans="1:60" s="95" customFormat="1" ht="12">
      <c r="A47" s="449"/>
      <c r="B47" s="117" t="s">
        <v>78</v>
      </c>
      <c r="C47" s="102">
        <f>'[4]2a_mell '!C47</f>
        <v>0</v>
      </c>
      <c r="D47" s="102">
        <f>'[4]2a_mell '!D47</f>
        <v>0</v>
      </c>
      <c r="E47" s="102">
        <f>'[4]2a_mell '!E47</f>
        <v>0</v>
      </c>
      <c r="F47" s="102">
        <f>'[4]2a_mell '!F47</f>
        <v>0</v>
      </c>
      <c r="G47" s="102">
        <f>'[4]2a_mell '!G47</f>
        <v>0</v>
      </c>
      <c r="H47" s="102">
        <f>'[4]2a_mell '!H47</f>
        <v>0</v>
      </c>
      <c r="I47" s="102">
        <f>'[4]2a_mell '!I47</f>
        <v>0</v>
      </c>
      <c r="J47" s="102">
        <f>'[4]2a_mell '!J47</f>
        <v>0</v>
      </c>
      <c r="K47" s="102">
        <f>'[4]2a_mell '!K47</f>
        <v>0</v>
      </c>
      <c r="L47" s="102">
        <f>'[4]2a_mell '!L47</f>
        <v>0</v>
      </c>
      <c r="M47" s="102">
        <f>'[4]2a_mell '!M47</f>
        <v>0</v>
      </c>
      <c r="N47" s="102">
        <f>'[4]2a_mell '!N47</f>
        <v>0</v>
      </c>
      <c r="O47" s="102">
        <f>'[4]2a_mell '!O47</f>
        <v>0</v>
      </c>
      <c r="P47" s="102">
        <f>'[4]2a_mell '!P47</f>
        <v>0</v>
      </c>
      <c r="Q47" s="102">
        <f>'[4]2a_mell '!Q47</f>
        <v>0</v>
      </c>
      <c r="R47" s="102">
        <f>'[4]2a_mell '!R47</f>
        <v>0</v>
      </c>
      <c r="S47" s="102">
        <f>'[4]2a_mell '!S47</f>
        <v>0</v>
      </c>
      <c r="T47" s="102">
        <f>'[4]2a_mell '!T47</f>
        <v>0</v>
      </c>
      <c r="U47" s="102">
        <f>'[4]2a_mell '!U47</f>
        <v>0</v>
      </c>
      <c r="V47" s="102">
        <f>'[4]2a_mell '!V47</f>
        <v>0</v>
      </c>
      <c r="W47" s="102">
        <f>'[4]2a_mell '!W47</f>
        <v>0</v>
      </c>
      <c r="X47" s="102">
        <f>'[4]2a_mell '!X47</f>
        <v>0</v>
      </c>
      <c r="Y47" s="102">
        <f>'[4]2a_mell '!Y47</f>
        <v>0</v>
      </c>
      <c r="Z47" s="102">
        <f>'[4]2a_mell '!Z47</f>
        <v>0</v>
      </c>
      <c r="AA47" s="102">
        <f>'[4]2a_mell '!AA47</f>
        <v>0</v>
      </c>
      <c r="AB47" s="102">
        <f>'[4]2a_mell '!AB47</f>
        <v>0</v>
      </c>
      <c r="AC47" s="103">
        <f>'[4]2a_mell '!AC47</f>
        <v>0</v>
      </c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</row>
    <row r="48" spans="1:60" s="95" customFormat="1" ht="12">
      <c r="A48" s="450"/>
      <c r="B48" s="117" t="s">
        <v>79</v>
      </c>
      <c r="C48" s="102">
        <f>'[4]2a_mell '!C48</f>
        <v>0</v>
      </c>
      <c r="D48" s="102">
        <f>'[4]2a_mell '!D48</f>
        <v>0</v>
      </c>
      <c r="E48" s="102">
        <f>'[4]2a_mell '!E48</f>
        <v>0</v>
      </c>
      <c r="F48" s="102">
        <f>'[4]2a_mell '!F48</f>
        <v>0</v>
      </c>
      <c r="G48" s="102">
        <f>'[4]2a_mell '!G48</f>
        <v>0</v>
      </c>
      <c r="H48" s="102">
        <f>'[4]2a_mell '!H48</f>
        <v>0</v>
      </c>
      <c r="I48" s="102">
        <f>'[4]2a_mell '!I48</f>
        <v>0</v>
      </c>
      <c r="J48" s="102">
        <f>'[4]2a_mell '!J48</f>
        <v>0</v>
      </c>
      <c r="K48" s="102">
        <f>'[4]2a_mell '!K48</f>
        <v>0</v>
      </c>
      <c r="L48" s="102">
        <f>'[4]2a_mell '!L48</f>
        <v>0</v>
      </c>
      <c r="M48" s="102">
        <f>'[4]2a_mell '!M48</f>
        <v>0</v>
      </c>
      <c r="N48" s="102">
        <f>'[4]2a_mell '!N48</f>
        <v>0</v>
      </c>
      <c r="O48" s="102">
        <f>'[4]2a_mell '!O48</f>
        <v>0</v>
      </c>
      <c r="P48" s="102">
        <f>'[4]2a_mell '!P48</f>
        <v>0</v>
      </c>
      <c r="Q48" s="102">
        <f>'[4]2a_mell '!Q48</f>
        <v>0</v>
      </c>
      <c r="R48" s="102">
        <f>'[4]2a_mell '!R48</f>
        <v>0</v>
      </c>
      <c r="S48" s="102">
        <f>'[4]2a_mell '!S48</f>
        <v>0</v>
      </c>
      <c r="T48" s="102">
        <f>'[4]2a_mell '!T48</f>
        <v>0</v>
      </c>
      <c r="U48" s="102">
        <f>'[4]2a_mell '!U48</f>
        <v>0</v>
      </c>
      <c r="V48" s="102">
        <f>'[4]2a_mell '!V48</f>
        <v>0</v>
      </c>
      <c r="W48" s="102">
        <f>'[4]2a_mell '!W48</f>
        <v>0</v>
      </c>
      <c r="X48" s="102">
        <f>'[4]2a_mell '!X48</f>
        <v>0</v>
      </c>
      <c r="Y48" s="102">
        <f>'[4]2a_mell '!Y48</f>
        <v>0</v>
      </c>
      <c r="Z48" s="102">
        <f>'[4]2a_mell '!Z48</f>
        <v>0</v>
      </c>
      <c r="AA48" s="102">
        <f>'[4]2a_mell '!AA48</f>
        <v>0</v>
      </c>
      <c r="AB48" s="102">
        <f>'[4]2a_mell '!AB48</f>
        <v>0</v>
      </c>
      <c r="AC48" s="103">
        <f>'[4]2a_mell '!AC48</f>
        <v>0</v>
      </c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</row>
    <row r="49" spans="1:60" s="116" customFormat="1" ht="24">
      <c r="A49" s="451"/>
      <c r="B49" s="118" t="s">
        <v>80</v>
      </c>
      <c r="C49" s="120">
        <f>'[4]2a_mell '!C49</f>
        <v>0</v>
      </c>
      <c r="D49" s="120">
        <f>'[4]2a_mell '!D49</f>
        <v>0</v>
      </c>
      <c r="E49" s="120">
        <f>'[4]2a_mell '!E49</f>
        <v>0</v>
      </c>
      <c r="F49" s="120">
        <f>'[4]2a_mell '!F49</f>
        <v>0</v>
      </c>
      <c r="G49" s="120">
        <f>'[4]2a_mell '!G49</f>
        <v>0</v>
      </c>
      <c r="H49" s="120">
        <f>'[4]2a_mell '!H49</f>
        <v>0</v>
      </c>
      <c r="I49" s="120">
        <f>'[4]2a_mell '!I49</f>
        <v>0</v>
      </c>
      <c r="J49" s="120">
        <f>'[4]2a_mell '!J49</f>
        <v>0</v>
      </c>
      <c r="K49" s="120">
        <f>'[4]2a_mell '!K49</f>
        <v>0</v>
      </c>
      <c r="L49" s="120">
        <f>'[4]2a_mell '!L49</f>
        <v>0</v>
      </c>
      <c r="M49" s="120">
        <f>'[4]2a_mell '!M49</f>
        <v>0</v>
      </c>
      <c r="N49" s="120">
        <f>'[4]2a_mell '!N49</f>
        <v>0</v>
      </c>
      <c r="O49" s="120">
        <f>'[4]2a_mell '!O49</f>
        <v>0</v>
      </c>
      <c r="P49" s="120">
        <f>'[4]2a_mell '!P49</f>
        <v>0</v>
      </c>
      <c r="Q49" s="120">
        <f>'[4]2a_mell '!Q49</f>
        <v>0</v>
      </c>
      <c r="R49" s="120">
        <f>'[4]2a_mell '!R49</f>
        <v>0</v>
      </c>
      <c r="S49" s="120">
        <f>'[4]2a_mell '!S49</f>
        <v>0</v>
      </c>
      <c r="T49" s="120">
        <f>'[4]2a_mell '!T49</f>
        <v>0</v>
      </c>
      <c r="U49" s="120">
        <f>'[4]2a_mell '!U49</f>
        <v>0</v>
      </c>
      <c r="V49" s="120">
        <f>'[4]2a_mell '!V49</f>
        <v>0</v>
      </c>
      <c r="W49" s="120">
        <f>'[4]2a_mell '!W49</f>
        <v>0</v>
      </c>
      <c r="X49" s="120">
        <f>'[4]2a_mell '!X49</f>
        <v>0</v>
      </c>
      <c r="Y49" s="120">
        <f>'[4]2a_mell '!Y49</f>
        <v>0</v>
      </c>
      <c r="Z49" s="120">
        <f>'[4]2a_mell '!Z49</f>
        <v>0</v>
      </c>
      <c r="AA49" s="120">
        <f>'[4]2a_mell '!AA49</f>
        <v>0</v>
      </c>
      <c r="AB49" s="120">
        <f>'[4]2a_mell '!AB49</f>
        <v>0</v>
      </c>
      <c r="AC49" s="120">
        <f>'[4]2a_mell '!AC49</f>
        <v>0</v>
      </c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</row>
    <row r="50" spans="1:60" s="84" customFormat="1" ht="12">
      <c r="A50" s="113" t="s">
        <v>81</v>
      </c>
      <c r="B50" s="431" t="s">
        <v>4</v>
      </c>
      <c r="C50" s="432"/>
      <c r="D50" s="432"/>
      <c r="E50" s="432"/>
      <c r="F50" s="432"/>
      <c r="G50" s="432"/>
      <c r="H50" s="432"/>
      <c r="I50" s="432"/>
      <c r="J50" s="432"/>
      <c r="K50" s="432"/>
      <c r="L50" s="432"/>
      <c r="M50" s="432"/>
      <c r="N50" s="432"/>
      <c r="O50" s="432"/>
      <c r="P50" s="432"/>
      <c r="Q50" s="432"/>
      <c r="R50" s="432"/>
      <c r="S50" s="432"/>
      <c r="T50" s="432"/>
      <c r="U50" s="432"/>
      <c r="V50" s="432"/>
      <c r="W50" s="432"/>
      <c r="X50" s="432"/>
      <c r="Y50" s="432"/>
      <c r="Z50" s="432"/>
      <c r="AA50" s="432"/>
      <c r="AB50" s="432"/>
      <c r="AC50" s="433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</row>
    <row r="51" spans="1:60" s="84" customFormat="1" ht="12">
      <c r="A51" s="434"/>
      <c r="B51" s="101" t="s">
        <v>82</v>
      </c>
      <c r="C51" s="102">
        <f>'[4]2a_mell '!C51</f>
        <v>0</v>
      </c>
      <c r="D51" s="102">
        <f>'[4]2a_mell '!D51</f>
        <v>0</v>
      </c>
      <c r="E51" s="102">
        <f>'[4]2a_mell '!E51</f>
        <v>0</v>
      </c>
      <c r="F51" s="102">
        <f>'[4]2a_mell '!F51</f>
        <v>0</v>
      </c>
      <c r="G51" s="102">
        <f>'[4]2a_mell '!G51</f>
        <v>0</v>
      </c>
      <c r="H51" s="102">
        <f>'[4]2a_mell '!H51</f>
        <v>0</v>
      </c>
      <c r="I51" s="102">
        <f>'[4]2a_mell '!I51</f>
        <v>0</v>
      </c>
      <c r="J51" s="102">
        <f>'[4]2a_mell '!J51</f>
        <v>0</v>
      </c>
      <c r="K51" s="102">
        <f>'[4]2a_mell '!K51</f>
        <v>0</v>
      </c>
      <c r="L51" s="102">
        <f>'[4]2a_mell '!L51</f>
        <v>0</v>
      </c>
      <c r="M51" s="102">
        <f>'[4]2a_mell '!M51</f>
        <v>0</v>
      </c>
      <c r="N51" s="102">
        <f>'[4]2a_mell '!N51</f>
        <v>0</v>
      </c>
      <c r="O51" s="102">
        <f>'[4]2a_mell '!O51</f>
        <v>0</v>
      </c>
      <c r="P51" s="102">
        <f>'[4]2a_mell '!P51</f>
        <v>0</v>
      </c>
      <c r="Q51" s="102">
        <f>'[4]2a_mell '!Q51</f>
        <v>0</v>
      </c>
      <c r="R51" s="102">
        <f>'[4]2a_mell '!R51</f>
        <v>0</v>
      </c>
      <c r="S51" s="102">
        <f>'[4]2a_mell '!S51</f>
        <v>0</v>
      </c>
      <c r="T51" s="102">
        <f>'[4]2a_mell '!T51</f>
        <v>0</v>
      </c>
      <c r="U51" s="102">
        <f>'[4]2a_mell '!U51</f>
        <v>0</v>
      </c>
      <c r="V51" s="102">
        <f>'[4]2a_mell '!V51</f>
        <v>0</v>
      </c>
      <c r="W51" s="102">
        <f>'[4]2a_mell '!W51</f>
        <v>0</v>
      </c>
      <c r="X51" s="102">
        <f>'[4]2a_mell '!X51</f>
        <v>0</v>
      </c>
      <c r="Y51" s="102">
        <f>'[4]2a_mell '!Y51</f>
        <v>0</v>
      </c>
      <c r="Z51" s="102">
        <f>'[4]2a_mell '!Z51</f>
        <v>0</v>
      </c>
      <c r="AA51" s="102">
        <f>'[4]2a_mell '!AA51</f>
        <v>0</v>
      </c>
      <c r="AB51" s="102">
        <f>'[4]2a_mell '!AB51</f>
        <v>0</v>
      </c>
      <c r="AC51" s="103">
        <f>'[4]2a_mell '!AC51</f>
        <v>0</v>
      </c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</row>
    <row r="52" spans="1:60" s="84" customFormat="1" ht="12">
      <c r="A52" s="435"/>
      <c r="B52" s="101" t="s">
        <v>83</v>
      </c>
      <c r="C52" s="102">
        <f>'[4]2a_mell '!C52</f>
        <v>0</v>
      </c>
      <c r="D52" s="102">
        <f>'[4]2a_mell '!D52</f>
        <v>0</v>
      </c>
      <c r="E52" s="102">
        <f>'[4]2a_mell '!E52</f>
        <v>0</v>
      </c>
      <c r="F52" s="102">
        <f>'[4]2a_mell '!F52</f>
        <v>0</v>
      </c>
      <c r="G52" s="102">
        <f>'[4]2a_mell '!G52</f>
        <v>0</v>
      </c>
      <c r="H52" s="102">
        <f>'[4]2a_mell '!H52</f>
        <v>12000</v>
      </c>
      <c r="I52" s="102">
        <f>'[4]2a_mell '!I52</f>
        <v>0</v>
      </c>
      <c r="J52" s="102">
        <f>'[4]2a_mell '!J52</f>
        <v>0</v>
      </c>
      <c r="K52" s="102">
        <f>'[4]2a_mell '!K52</f>
        <v>0</v>
      </c>
      <c r="L52" s="102">
        <f>'[4]2a_mell '!L52</f>
        <v>0</v>
      </c>
      <c r="M52" s="102">
        <f>'[4]2a_mell '!M52</f>
        <v>0</v>
      </c>
      <c r="N52" s="102">
        <f>'[4]2a_mell '!N52</f>
        <v>0</v>
      </c>
      <c r="O52" s="102">
        <f>'[4]2a_mell '!O52</f>
        <v>0</v>
      </c>
      <c r="P52" s="102">
        <f>'[4]2a_mell '!P52</f>
        <v>0</v>
      </c>
      <c r="Q52" s="102">
        <f>'[4]2a_mell '!Q52</f>
        <v>0</v>
      </c>
      <c r="R52" s="102">
        <f>'[4]2a_mell '!R52</f>
        <v>0</v>
      </c>
      <c r="S52" s="102">
        <f>'[4]2a_mell '!S52</f>
        <v>0</v>
      </c>
      <c r="T52" s="102">
        <f>'[4]2a_mell '!T52</f>
        <v>0</v>
      </c>
      <c r="U52" s="102">
        <f>'[4]2a_mell '!U52</f>
        <v>0</v>
      </c>
      <c r="V52" s="102">
        <f>'[4]2a_mell '!V52</f>
        <v>0</v>
      </c>
      <c r="W52" s="102">
        <f>'[4]2a_mell '!W52</f>
        <v>0</v>
      </c>
      <c r="X52" s="102">
        <f>'[4]2a_mell '!X52</f>
        <v>0</v>
      </c>
      <c r="Y52" s="102">
        <f>'[4]2a_mell '!Y52</f>
        <v>0</v>
      </c>
      <c r="Z52" s="102">
        <f>'[4]2a_mell '!Z52</f>
        <v>0</v>
      </c>
      <c r="AA52" s="102">
        <f>'[4]2a_mell '!AA52</f>
        <v>0</v>
      </c>
      <c r="AB52" s="102">
        <f>'[4]2a_mell '!AB52</f>
        <v>0</v>
      </c>
      <c r="AC52" s="103">
        <f>'[4]2a_mell '!AC52</f>
        <v>12000</v>
      </c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</row>
    <row r="53" spans="1:60" s="110" customFormat="1" ht="12">
      <c r="A53" s="452"/>
      <c r="B53" s="107" t="s">
        <v>84</v>
      </c>
      <c r="C53" s="120">
        <f>'[4]2a_mell '!C53</f>
        <v>0</v>
      </c>
      <c r="D53" s="120">
        <f>'[4]2a_mell '!D53</f>
        <v>0</v>
      </c>
      <c r="E53" s="120">
        <f>'[4]2a_mell '!E53</f>
        <v>0</v>
      </c>
      <c r="F53" s="120">
        <f>'[4]2a_mell '!F53</f>
        <v>0</v>
      </c>
      <c r="G53" s="120">
        <f>'[4]2a_mell '!G53</f>
        <v>0</v>
      </c>
      <c r="H53" s="120">
        <f>'[4]2a_mell '!H53</f>
        <v>12000</v>
      </c>
      <c r="I53" s="120">
        <f>'[4]2a_mell '!I53</f>
        <v>0</v>
      </c>
      <c r="J53" s="120">
        <f>'[4]2a_mell '!J53</f>
        <v>0</v>
      </c>
      <c r="K53" s="120">
        <f>'[4]2a_mell '!K53</f>
        <v>0</v>
      </c>
      <c r="L53" s="120">
        <f>'[4]2a_mell '!L53</f>
        <v>0</v>
      </c>
      <c r="M53" s="120">
        <f>'[4]2a_mell '!M53</f>
        <v>0</v>
      </c>
      <c r="N53" s="120">
        <f>'[4]2a_mell '!N53</f>
        <v>0</v>
      </c>
      <c r="O53" s="120">
        <f>'[4]2a_mell '!O53</f>
        <v>0</v>
      </c>
      <c r="P53" s="120">
        <f>'[4]2a_mell '!P53</f>
        <v>0</v>
      </c>
      <c r="Q53" s="120">
        <f>'[4]2a_mell '!Q53</f>
        <v>0</v>
      </c>
      <c r="R53" s="120">
        <f>'[4]2a_mell '!R53</f>
        <v>0</v>
      </c>
      <c r="S53" s="120">
        <f>'[4]2a_mell '!S53</f>
        <v>0</v>
      </c>
      <c r="T53" s="120">
        <f>'[4]2a_mell '!T53</f>
        <v>0</v>
      </c>
      <c r="U53" s="120">
        <f>'[4]2a_mell '!U53</f>
        <v>0</v>
      </c>
      <c r="V53" s="120">
        <f>'[4]2a_mell '!V53</f>
        <v>0</v>
      </c>
      <c r="W53" s="120">
        <f>'[4]2a_mell '!W53</f>
        <v>0</v>
      </c>
      <c r="X53" s="120">
        <f>'[4]2a_mell '!X53</f>
        <v>0</v>
      </c>
      <c r="Y53" s="120">
        <f>'[4]2a_mell '!Y53</f>
        <v>0</v>
      </c>
      <c r="Z53" s="120">
        <f>'[4]2a_mell '!Z53</f>
        <v>0</v>
      </c>
      <c r="AA53" s="120">
        <f>'[4]2a_mell '!AA53</f>
        <v>0</v>
      </c>
      <c r="AB53" s="120">
        <f>'[4]2a_mell '!AB53</f>
        <v>0</v>
      </c>
      <c r="AC53" s="120">
        <f>'[4]2a_mell '!AC53</f>
        <v>12000</v>
      </c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</row>
    <row r="54" spans="1:60" s="84" customFormat="1" ht="12">
      <c r="A54" s="113" t="s">
        <v>85</v>
      </c>
      <c r="B54" s="431" t="s">
        <v>86</v>
      </c>
      <c r="C54" s="432"/>
      <c r="D54" s="432"/>
      <c r="E54" s="432"/>
      <c r="F54" s="432"/>
      <c r="G54" s="432"/>
      <c r="H54" s="432"/>
      <c r="I54" s="432"/>
      <c r="J54" s="432"/>
      <c r="K54" s="432"/>
      <c r="L54" s="432"/>
      <c r="M54" s="432"/>
      <c r="N54" s="432"/>
      <c r="O54" s="432"/>
      <c r="P54" s="432"/>
      <c r="Q54" s="432"/>
      <c r="R54" s="432"/>
      <c r="S54" s="432"/>
      <c r="T54" s="432"/>
      <c r="U54" s="432"/>
      <c r="V54" s="432"/>
      <c r="W54" s="432"/>
      <c r="X54" s="432"/>
      <c r="Y54" s="432"/>
      <c r="Z54" s="432"/>
      <c r="AA54" s="432"/>
      <c r="AB54" s="432"/>
      <c r="AC54" s="433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</row>
    <row r="55" spans="1:60" s="84" customFormat="1" ht="12">
      <c r="A55" s="434"/>
      <c r="B55" s="101" t="s">
        <v>87</v>
      </c>
      <c r="C55" s="102">
        <f>'[4]2a_mell '!C55</f>
        <v>0</v>
      </c>
      <c r="D55" s="102">
        <f>'[4]2a_mell '!D55</f>
        <v>0</v>
      </c>
      <c r="E55" s="102">
        <f>'[4]2a_mell '!E55</f>
        <v>0</v>
      </c>
      <c r="F55" s="102">
        <f>'[4]2a_mell '!F55</f>
        <v>0</v>
      </c>
      <c r="G55" s="102">
        <f>'[4]2a_mell '!G55</f>
        <v>0</v>
      </c>
      <c r="H55" s="102">
        <f>'[4]2a_mell '!H55</f>
        <v>8597</v>
      </c>
      <c r="I55" s="102">
        <f>'[4]2a_mell '!I55</f>
        <v>0</v>
      </c>
      <c r="J55" s="102">
        <f>'[4]2a_mell '!J55</f>
        <v>0</v>
      </c>
      <c r="K55" s="102">
        <f>'[4]2a_mell '!K55</f>
        <v>0</v>
      </c>
      <c r="L55" s="102">
        <f>'[4]2a_mell '!L55</f>
        <v>0</v>
      </c>
      <c r="M55" s="102">
        <f>'[4]2a_mell '!M55</f>
        <v>0</v>
      </c>
      <c r="N55" s="102">
        <f>'[4]2a_mell '!N55</f>
        <v>0</v>
      </c>
      <c r="O55" s="102">
        <f>'[4]2a_mell '!O55</f>
        <v>0</v>
      </c>
      <c r="P55" s="102">
        <f>'[4]2a_mell '!P55</f>
        <v>0</v>
      </c>
      <c r="Q55" s="102">
        <f>'[4]2a_mell '!Q55</f>
        <v>0</v>
      </c>
      <c r="R55" s="102">
        <f>'[4]2a_mell '!R55</f>
        <v>0</v>
      </c>
      <c r="S55" s="102">
        <f>'[4]2a_mell '!S55</f>
        <v>0</v>
      </c>
      <c r="T55" s="102">
        <f>'[4]2a_mell '!T55</f>
        <v>0</v>
      </c>
      <c r="U55" s="102">
        <f>'[4]2a_mell '!U55</f>
        <v>0</v>
      </c>
      <c r="V55" s="102">
        <f>'[4]2a_mell '!V55</f>
        <v>0</v>
      </c>
      <c r="W55" s="102">
        <f>'[4]2a_mell '!W55</f>
        <v>1001</v>
      </c>
      <c r="X55" s="102">
        <f>'[4]2a_mell '!X55</f>
        <v>0</v>
      </c>
      <c r="Y55" s="102">
        <f>'[4]2a_mell '!Y55</f>
        <v>0</v>
      </c>
      <c r="Z55" s="102">
        <f>'[4]2a_mell '!Z55</f>
        <v>0</v>
      </c>
      <c r="AA55" s="102">
        <f>'[4]2a_mell '!AA55</f>
        <v>0</v>
      </c>
      <c r="AB55" s="102">
        <f>'[4]2a_mell '!AB55</f>
        <v>2982</v>
      </c>
      <c r="AC55" s="103">
        <f>'[4]2a_mell '!AC55</f>
        <v>12580</v>
      </c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</row>
    <row r="56" spans="1:60" s="84" customFormat="1" ht="12">
      <c r="A56" s="435"/>
      <c r="B56" s="101" t="s">
        <v>88</v>
      </c>
      <c r="C56" s="102">
        <f>'[4]2a_mell '!C56</f>
        <v>0</v>
      </c>
      <c r="D56" s="102">
        <f>'[4]2a_mell '!D56</f>
        <v>0</v>
      </c>
      <c r="E56" s="102">
        <f>'[4]2a_mell '!E56</f>
        <v>0</v>
      </c>
      <c r="F56" s="102">
        <f>'[4]2a_mell '!F56</f>
        <v>0</v>
      </c>
      <c r="G56" s="102">
        <f>'[4]2a_mell '!G56</f>
        <v>0</v>
      </c>
      <c r="H56" s="102">
        <f>'[4]2a_mell '!H56</f>
        <v>0</v>
      </c>
      <c r="I56" s="102">
        <f>'[4]2a_mell '!I56</f>
        <v>0</v>
      </c>
      <c r="J56" s="102">
        <f>'[4]2a_mell '!J56</f>
        <v>0</v>
      </c>
      <c r="K56" s="102">
        <f>'[4]2a_mell '!K56</f>
        <v>0</v>
      </c>
      <c r="L56" s="102">
        <f>'[4]2a_mell '!L56</f>
        <v>0</v>
      </c>
      <c r="M56" s="102">
        <f>'[4]2a_mell '!M56</f>
        <v>0</v>
      </c>
      <c r="N56" s="102">
        <f>'[4]2a_mell '!N56</f>
        <v>0</v>
      </c>
      <c r="O56" s="102">
        <f>'[4]2a_mell '!O56</f>
        <v>0</v>
      </c>
      <c r="P56" s="102">
        <f>'[4]2a_mell '!P56</f>
        <v>0</v>
      </c>
      <c r="Q56" s="102">
        <f>'[4]2a_mell '!Q56</f>
        <v>0</v>
      </c>
      <c r="R56" s="102">
        <f>'[4]2a_mell '!R56</f>
        <v>0</v>
      </c>
      <c r="S56" s="102">
        <f>'[4]2a_mell '!S56</f>
        <v>0</v>
      </c>
      <c r="T56" s="102">
        <f>'[4]2a_mell '!T56</f>
        <v>0</v>
      </c>
      <c r="U56" s="102">
        <f>'[4]2a_mell '!U56</f>
        <v>0</v>
      </c>
      <c r="V56" s="102">
        <f>'[4]2a_mell '!V56</f>
        <v>0</v>
      </c>
      <c r="W56" s="102">
        <f>'[4]2a_mell '!W56</f>
        <v>0</v>
      </c>
      <c r="X56" s="102">
        <f>'[4]2a_mell '!X56</f>
        <v>0</v>
      </c>
      <c r="Y56" s="102">
        <f>'[4]2a_mell '!Y56</f>
        <v>0</v>
      </c>
      <c r="Z56" s="102">
        <f>'[4]2a_mell '!Z56</f>
        <v>0</v>
      </c>
      <c r="AA56" s="102">
        <f>'[4]2a_mell '!AA56</f>
        <v>0</v>
      </c>
      <c r="AB56" s="102">
        <f>'[4]2a_mell '!AB56</f>
        <v>0</v>
      </c>
      <c r="AC56" s="103">
        <f>'[4]2a_mell '!AC56</f>
        <v>0</v>
      </c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</row>
    <row r="57" spans="1:60" s="110" customFormat="1" ht="12.75" thickBot="1">
      <c r="A57" s="436"/>
      <c r="B57" s="119" t="s">
        <v>89</v>
      </c>
      <c r="C57" s="120">
        <f>'[4]2a_mell '!C57</f>
        <v>0</v>
      </c>
      <c r="D57" s="120">
        <f>'[4]2a_mell '!D57</f>
        <v>0</v>
      </c>
      <c r="E57" s="120">
        <f>'[4]2a_mell '!E57</f>
        <v>0</v>
      </c>
      <c r="F57" s="120">
        <f>'[4]2a_mell '!F57</f>
        <v>0</v>
      </c>
      <c r="G57" s="120">
        <f>'[4]2a_mell '!G57</f>
        <v>0</v>
      </c>
      <c r="H57" s="120">
        <f>'[4]2a_mell '!H57</f>
        <v>8597</v>
      </c>
      <c r="I57" s="120">
        <f>'[4]2a_mell '!I57</f>
        <v>0</v>
      </c>
      <c r="J57" s="120">
        <f>'[4]2a_mell '!J57</f>
        <v>0</v>
      </c>
      <c r="K57" s="120">
        <f>'[4]2a_mell '!K57</f>
        <v>0</v>
      </c>
      <c r="L57" s="120">
        <f>'[4]2a_mell '!L57</f>
        <v>0</v>
      </c>
      <c r="M57" s="120">
        <f>'[4]2a_mell '!M57</f>
        <v>0</v>
      </c>
      <c r="N57" s="120">
        <f>'[4]2a_mell '!N57</f>
        <v>0</v>
      </c>
      <c r="O57" s="120">
        <f>'[4]2a_mell '!O57</f>
        <v>0</v>
      </c>
      <c r="P57" s="120">
        <f>'[4]2a_mell '!P57</f>
        <v>0</v>
      </c>
      <c r="Q57" s="120">
        <f>'[4]2a_mell '!Q57</f>
        <v>0</v>
      </c>
      <c r="R57" s="120">
        <f>'[4]2a_mell '!R57</f>
        <v>0</v>
      </c>
      <c r="S57" s="120">
        <f>'[4]2a_mell '!S57</f>
        <v>0</v>
      </c>
      <c r="T57" s="120">
        <f>'[4]2a_mell '!T57</f>
        <v>0</v>
      </c>
      <c r="U57" s="120">
        <f>'[4]2a_mell '!U57</f>
        <v>0</v>
      </c>
      <c r="V57" s="120">
        <f>'[4]2a_mell '!V57</f>
        <v>0</v>
      </c>
      <c r="W57" s="120">
        <f>'[4]2a_mell '!W57</f>
        <v>1001</v>
      </c>
      <c r="X57" s="120">
        <f>'[4]2a_mell '!X57</f>
        <v>0</v>
      </c>
      <c r="Y57" s="120">
        <f>'[4]2a_mell '!Y57</f>
        <v>0</v>
      </c>
      <c r="Z57" s="120">
        <f>'[4]2a_mell '!Z57</f>
        <v>0</v>
      </c>
      <c r="AA57" s="120">
        <f>'[4]2a_mell '!AA57</f>
        <v>0</v>
      </c>
      <c r="AB57" s="120">
        <f>'[4]2a_mell '!AB57</f>
        <v>2982</v>
      </c>
      <c r="AC57" s="120">
        <f>'[4]2a_mell '!AC57</f>
        <v>12580</v>
      </c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</row>
    <row r="58" spans="1:60" s="110" customFormat="1" ht="15" thickBot="1">
      <c r="A58" s="437" t="s">
        <v>90</v>
      </c>
      <c r="B58" s="438"/>
      <c r="C58" s="121">
        <f aca="true" t="shared" si="0" ref="C58:X58">C57+C53+C49+C45+C39+C32+C25+C14</f>
        <v>0</v>
      </c>
      <c r="D58" s="121">
        <f t="shared" si="0"/>
        <v>0</v>
      </c>
      <c r="E58" s="121">
        <f t="shared" si="0"/>
        <v>8064</v>
      </c>
      <c r="F58" s="121">
        <f t="shared" si="0"/>
        <v>7367.15</v>
      </c>
      <c r="G58" s="121">
        <f t="shared" si="0"/>
        <v>1720.5</v>
      </c>
      <c r="H58" s="121">
        <f t="shared" si="0"/>
        <v>278831.3</v>
      </c>
      <c r="I58" s="121">
        <f t="shared" si="0"/>
        <v>0</v>
      </c>
      <c r="J58" s="121">
        <f t="shared" si="0"/>
        <v>7257.385</v>
      </c>
      <c r="K58" s="121">
        <f t="shared" si="0"/>
        <v>446</v>
      </c>
      <c r="L58" s="121">
        <f t="shared" si="0"/>
        <v>0</v>
      </c>
      <c r="M58" s="121">
        <f t="shared" si="0"/>
        <v>211959.4624</v>
      </c>
      <c r="N58" s="121">
        <f t="shared" si="0"/>
        <v>0</v>
      </c>
      <c r="O58" s="121">
        <f t="shared" si="0"/>
        <v>0</v>
      </c>
      <c r="P58" s="121">
        <f t="shared" si="0"/>
        <v>4383</v>
      </c>
      <c r="Q58" s="121">
        <f t="shared" si="0"/>
        <v>57</v>
      </c>
      <c r="R58" s="121">
        <f t="shared" si="0"/>
        <v>0</v>
      </c>
      <c r="S58" s="121">
        <f t="shared" si="0"/>
        <v>0</v>
      </c>
      <c r="T58" s="121">
        <f t="shared" si="0"/>
        <v>0</v>
      </c>
      <c r="U58" s="121">
        <f t="shared" si="0"/>
        <v>0</v>
      </c>
      <c r="V58" s="121"/>
      <c r="W58" s="121">
        <f t="shared" si="0"/>
        <v>3850</v>
      </c>
      <c r="X58" s="121">
        <f t="shared" si="0"/>
        <v>506.8</v>
      </c>
      <c r="Y58" s="121">
        <f>Y57+Y53+Y49+Y45+Y39+Y32+Y25+Y14</f>
        <v>339</v>
      </c>
      <c r="Z58" s="121">
        <f>Z57+Z53+Z49+Z45+Z39+Z32+Z25+Z14</f>
        <v>0</v>
      </c>
      <c r="AA58" s="121">
        <f>AA57+AA53+AA49+AA45+AA39+AA32+AA25+AA14</f>
        <v>0</v>
      </c>
      <c r="AB58" s="121">
        <f>AB57+AB53+AB49+AB45+AB39+AB32+AB25+AB14</f>
        <v>2982</v>
      </c>
      <c r="AC58" s="191">
        <f>SUM(C58:AB58)</f>
        <v>527763.5974000001</v>
      </c>
      <c r="AD58" s="122"/>
      <c r="AE58" s="123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</row>
    <row r="59" spans="1:60" s="126" customFormat="1" ht="12" customHeight="1" hidden="1">
      <c r="A59" s="456"/>
      <c r="B59" s="457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</row>
    <row r="60" spans="1:60" s="126" customFormat="1" ht="46.5" customHeight="1">
      <c r="A60" s="127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9"/>
      <c r="AE60" s="128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</row>
    <row r="61" spans="1:29" s="89" customFormat="1" ht="18.75" customHeight="1">
      <c r="A61" s="458" t="s">
        <v>7</v>
      </c>
      <c r="B61" s="459"/>
      <c r="C61" s="87"/>
      <c r="D61" s="87"/>
      <c r="E61" s="87"/>
      <c r="F61" s="464" t="s">
        <v>91</v>
      </c>
      <c r="G61" s="465"/>
      <c r="H61" s="465"/>
      <c r="I61" s="465"/>
      <c r="J61" s="465"/>
      <c r="K61" s="465"/>
      <c r="L61" s="465"/>
      <c r="M61" s="465"/>
      <c r="N61" s="465"/>
      <c r="O61" s="465"/>
      <c r="P61" s="465"/>
      <c r="Q61" s="465"/>
      <c r="R61" s="465"/>
      <c r="S61" s="465"/>
      <c r="T61" s="465"/>
      <c r="U61" s="465"/>
      <c r="V61" s="465"/>
      <c r="W61" s="465"/>
      <c r="X61" s="465"/>
      <c r="Y61" s="465"/>
      <c r="Z61" s="465"/>
      <c r="AA61" s="465"/>
      <c r="AB61" s="466"/>
      <c r="AC61" s="467" t="s">
        <v>92</v>
      </c>
    </row>
    <row r="62" spans="1:29" s="91" customFormat="1" ht="37.5" customHeight="1">
      <c r="A62" s="460"/>
      <c r="B62" s="461"/>
      <c r="C62" s="130" t="s">
        <v>9</v>
      </c>
      <c r="D62" s="90">
        <f aca="true" t="shared" si="1" ref="D62:L63">D3</f>
        <v>452025</v>
      </c>
      <c r="E62" s="90">
        <f t="shared" si="1"/>
        <v>552312</v>
      </c>
      <c r="F62" s="90">
        <f t="shared" si="1"/>
        <v>552411</v>
      </c>
      <c r="G62" s="90">
        <f t="shared" si="1"/>
        <v>701015</v>
      </c>
      <c r="H62" s="90">
        <f t="shared" si="1"/>
        <v>751153</v>
      </c>
      <c r="I62" s="90">
        <f>I3</f>
        <v>751175</v>
      </c>
      <c r="J62" s="90">
        <f t="shared" si="1"/>
        <v>751845</v>
      </c>
      <c r="K62" s="90">
        <f t="shared" si="1"/>
        <v>751867</v>
      </c>
      <c r="L62" s="90">
        <f t="shared" si="1"/>
        <v>751878</v>
      </c>
      <c r="M62" s="90">
        <v>751966</v>
      </c>
      <c r="N62" s="90">
        <f aca="true" t="shared" si="2" ref="N62:AB63">N3</f>
        <v>801214</v>
      </c>
      <c r="O62" s="131">
        <f t="shared" si="2"/>
        <v>851219</v>
      </c>
      <c r="P62" s="90">
        <f t="shared" si="2"/>
        <v>851297</v>
      </c>
      <c r="Q62" s="90">
        <f t="shared" si="2"/>
        <v>851967</v>
      </c>
      <c r="R62" s="90">
        <f t="shared" si="2"/>
        <v>853233</v>
      </c>
      <c r="S62" s="131">
        <f t="shared" si="2"/>
        <v>853255</v>
      </c>
      <c r="T62" s="90">
        <f t="shared" si="2"/>
        <v>853311</v>
      </c>
      <c r="U62" s="90">
        <f t="shared" si="2"/>
        <v>853344</v>
      </c>
      <c r="V62" s="90">
        <f>V3</f>
        <v>889928</v>
      </c>
      <c r="W62" s="90">
        <f t="shared" si="2"/>
        <v>901116</v>
      </c>
      <c r="X62" s="90">
        <f t="shared" si="2"/>
        <v>902113</v>
      </c>
      <c r="Y62" s="90">
        <f t="shared" si="2"/>
        <v>921815</v>
      </c>
      <c r="Z62" s="90">
        <f t="shared" si="2"/>
        <v>923127</v>
      </c>
      <c r="AA62" s="90">
        <f t="shared" si="2"/>
        <v>921925</v>
      </c>
      <c r="AB62" s="132">
        <f t="shared" si="2"/>
        <v>801115</v>
      </c>
      <c r="AC62" s="468"/>
    </row>
    <row r="63" spans="1:29" s="91" customFormat="1" ht="47.25" customHeight="1">
      <c r="A63" s="462"/>
      <c r="B63" s="463"/>
      <c r="C63" s="87" t="str">
        <f>C4</f>
        <v>növényterm.kertészeti szolg</v>
      </c>
      <c r="D63" s="87" t="str">
        <f>D4</f>
        <v>utak, hidak</v>
      </c>
      <c r="E63" s="87" t="str">
        <f>E4</f>
        <v>óvodai étkeztetés</v>
      </c>
      <c r="F63" s="87" t="str">
        <f t="shared" si="1"/>
        <v>munkahelyi vendéglátás</v>
      </c>
      <c r="G63" s="87" t="str">
        <f t="shared" si="1"/>
        <v>saját vagy bérelt ingatlan hasznosítása</v>
      </c>
      <c r="H63" s="87" t="str">
        <f t="shared" si="1"/>
        <v>önk. igazgatási tev.</v>
      </c>
      <c r="I63" s="87" t="str">
        <f>I4</f>
        <v>Országgyűlési képv. Választással kapcs. Feladatok</v>
      </c>
      <c r="J63" s="87" t="str">
        <f t="shared" si="1"/>
        <v>község gazdálkodás</v>
      </c>
      <c r="K63" s="87" t="str">
        <f t="shared" si="1"/>
        <v>temető fentartás</v>
      </c>
      <c r="L63" s="87" t="str">
        <f t="shared" si="1"/>
        <v>közvilágítás</v>
      </c>
      <c r="M63" s="87" t="str">
        <f>M4</f>
        <v>feladatra nem tervezhető elszámolások</v>
      </c>
      <c r="N63" s="87" t="str">
        <f t="shared" si="2"/>
        <v>alapfokú oktatás</v>
      </c>
      <c r="O63" s="87" t="str">
        <f t="shared" si="2"/>
        <v>háziorvosi szolgálat</v>
      </c>
      <c r="P63" s="87" t="str">
        <f t="shared" si="2"/>
        <v>védőnői szolgálat</v>
      </c>
      <c r="Q63" s="87" t="str">
        <f t="shared" si="2"/>
        <v>iskola egészségügy</v>
      </c>
      <c r="R63" s="87" t="str">
        <f t="shared" si="2"/>
        <v>házi segítségnyújtás</v>
      </c>
      <c r="S63" s="87" t="str">
        <f t="shared" si="2"/>
        <v>szociális étkeztetés</v>
      </c>
      <c r="T63" s="87" t="str">
        <f t="shared" si="2"/>
        <v>pénzbeli rendszeres szociális ellátások</v>
      </c>
      <c r="U63" s="87" t="str">
        <f t="shared" si="2"/>
        <v>eseti pénzbeli ellátás</v>
      </c>
      <c r="V63" s="87" t="str">
        <f>V4</f>
        <v>tanyagondnoki szolgálat</v>
      </c>
      <c r="W63" s="87" t="str">
        <f t="shared" si="2"/>
        <v>szennyvíz</v>
      </c>
      <c r="X63" s="87" t="str">
        <f>X4</f>
        <v>települési hulladék kezelés</v>
      </c>
      <c r="Y63" s="87" t="str">
        <f>Y4</f>
        <v>művelődési házak tevékenysége (Faluház)</v>
      </c>
      <c r="Z63" s="133" t="str">
        <f t="shared" si="2"/>
        <v>könyvtári tevékenység</v>
      </c>
      <c r="AA63" s="87" t="str">
        <f t="shared" si="2"/>
        <v>egyéb kulturális tevékenység (Civilház)</v>
      </c>
      <c r="AB63" s="87" t="str">
        <f t="shared" si="2"/>
        <v>Gólyafészek Óvoda (részben önálló ktgv-i szerv</v>
      </c>
      <c r="AC63" s="88" t="s">
        <v>93</v>
      </c>
    </row>
    <row r="64" spans="1:60" s="84" customFormat="1" ht="21" customHeight="1">
      <c r="A64" s="453" t="s">
        <v>94</v>
      </c>
      <c r="B64" s="454"/>
      <c r="C64" s="454"/>
      <c r="D64" s="454"/>
      <c r="E64" s="454"/>
      <c r="F64" s="454"/>
      <c r="G64" s="454"/>
      <c r="H64" s="454"/>
      <c r="I64" s="454"/>
      <c r="J64" s="454"/>
      <c r="K64" s="454"/>
      <c r="L64" s="454"/>
      <c r="M64" s="454"/>
      <c r="N64" s="454"/>
      <c r="O64" s="454"/>
      <c r="P64" s="454"/>
      <c r="Q64" s="454"/>
      <c r="R64" s="454"/>
      <c r="S64" s="454"/>
      <c r="T64" s="454"/>
      <c r="U64" s="454"/>
      <c r="V64" s="454"/>
      <c r="W64" s="454"/>
      <c r="X64" s="454"/>
      <c r="Y64" s="454"/>
      <c r="Z64" s="454"/>
      <c r="AA64" s="454"/>
      <c r="AB64" s="454"/>
      <c r="AC64" s="455"/>
      <c r="AD64" s="100"/>
      <c r="AE64" s="134"/>
      <c r="AF64" s="135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</row>
    <row r="65" spans="1:60" s="84" customFormat="1" ht="12" customHeight="1">
      <c r="A65" s="96" t="s">
        <v>95</v>
      </c>
      <c r="B65" s="97" t="s">
        <v>96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9"/>
      <c r="AD65" s="100"/>
      <c r="AE65" s="135"/>
      <c r="AF65" s="136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</row>
    <row r="66" spans="1:61" s="84" customFormat="1" ht="12.75">
      <c r="A66" s="434"/>
      <c r="B66" s="101" t="s">
        <v>97</v>
      </c>
      <c r="C66" s="102">
        <f>'[4]2a_mell '!C66</f>
        <v>0</v>
      </c>
      <c r="D66" s="102">
        <f>'[4]2a_mell '!D66</f>
        <v>0</v>
      </c>
      <c r="E66" s="102">
        <f>'[4]2a_mell '!E66</f>
        <v>0</v>
      </c>
      <c r="F66" s="102">
        <f>'[4]2a_mell '!F66</f>
        <v>5287</v>
      </c>
      <c r="G66" s="102">
        <f>'[4]2a_mell '!G66</f>
        <v>0</v>
      </c>
      <c r="H66" s="102">
        <f>'[4]2a_mell '!H66</f>
        <v>39500.94923327382</v>
      </c>
      <c r="I66" s="102">
        <f>'[4]2a_mell '!I66</f>
        <v>0</v>
      </c>
      <c r="J66" s="102">
        <f>'[4]2a_mell '!J66</f>
        <v>9546.25</v>
      </c>
      <c r="K66" s="102">
        <f>'[4]2a_mell '!K66</f>
        <v>0</v>
      </c>
      <c r="L66" s="102">
        <f>'[4]2a_mell '!L66</f>
        <v>0</v>
      </c>
      <c r="M66" s="102">
        <f>'[4]2a_mell '!M66</f>
        <v>0</v>
      </c>
      <c r="N66" s="102">
        <f>'[4]2a_mell '!N66</f>
        <v>0</v>
      </c>
      <c r="O66" s="102">
        <f>'[4]2a_mell '!O66</f>
        <v>0</v>
      </c>
      <c r="P66" s="102">
        <f>'[4]2a_mell '!P66</f>
        <v>3307</v>
      </c>
      <c r="Q66" s="102">
        <f>'[4]2a_mell '!Q66</f>
        <v>0</v>
      </c>
      <c r="R66" s="102">
        <f>'[4]2a_mell '!R66</f>
        <v>84</v>
      </c>
      <c r="S66" s="102">
        <f>'[4]2a_mell '!S66</f>
        <v>0</v>
      </c>
      <c r="T66" s="102">
        <f>'[4]2a_mell '!T66</f>
        <v>0</v>
      </c>
      <c r="U66" s="102">
        <f>'[4]2a_mell '!U66</f>
        <v>0</v>
      </c>
      <c r="V66" s="102">
        <f>'[4]2a_mell '!V66</f>
        <v>552</v>
      </c>
      <c r="W66" s="102">
        <f>'[4]2a_mell '!W66</f>
        <v>0</v>
      </c>
      <c r="X66" s="102">
        <f>'[4]2a_mell '!X66</f>
        <v>0</v>
      </c>
      <c r="Y66" s="102">
        <f>'[4]2a_mell '!Y66</f>
        <v>3423</v>
      </c>
      <c r="Z66" s="102">
        <f>'[4]2a_mell '!Z66</f>
        <v>0</v>
      </c>
      <c r="AA66" s="102">
        <f>'[4]2a_mell '!AA66</f>
        <v>0</v>
      </c>
      <c r="AB66" s="102">
        <f>'[4]2a_mell '!AB66</f>
        <v>37650</v>
      </c>
      <c r="AC66" s="103">
        <f>'[4]2a_mell '!AC66</f>
        <v>99350.19923327383</v>
      </c>
      <c r="AD66" s="100"/>
      <c r="AE66" s="137"/>
      <c r="AF66" s="137"/>
      <c r="AG66" s="138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</row>
    <row r="67" spans="1:61" s="84" customFormat="1" ht="12.75">
      <c r="A67" s="435"/>
      <c r="B67" s="101" t="s">
        <v>98</v>
      </c>
      <c r="C67" s="102">
        <f>'[4]2a_mell '!C67</f>
        <v>0</v>
      </c>
      <c r="D67" s="102">
        <f>'[4]2a_mell '!D67</f>
        <v>0</v>
      </c>
      <c r="E67" s="102">
        <f>'[4]2a_mell '!E67</f>
        <v>0</v>
      </c>
      <c r="F67" s="102">
        <f>'[4]2a_mell '!F67</f>
        <v>1697.36</v>
      </c>
      <c r="G67" s="102">
        <f>'[4]2a_mell '!G67</f>
        <v>0</v>
      </c>
      <c r="H67" s="102">
        <f>'[4]2a_mell '!H67</f>
        <v>11716.331466647618</v>
      </c>
      <c r="I67" s="102">
        <f>'[4]2a_mell '!I67</f>
        <v>0</v>
      </c>
      <c r="J67" s="102">
        <f>'[4]2a_mell '!J67</f>
        <v>2978.2400000000002</v>
      </c>
      <c r="K67" s="102">
        <f>'[4]2a_mell '!K67</f>
        <v>0</v>
      </c>
      <c r="L67" s="102">
        <f>'[4]2a_mell '!L67</f>
        <v>0</v>
      </c>
      <c r="M67" s="102">
        <f>'[4]2a_mell '!M67</f>
        <v>0</v>
      </c>
      <c r="N67" s="102">
        <f>'[4]2a_mell '!N67</f>
        <v>0</v>
      </c>
      <c r="O67" s="102">
        <f>'[4]2a_mell '!O67</f>
        <v>0</v>
      </c>
      <c r="P67" s="102">
        <f>'[4]2a_mell '!P67</f>
        <v>1053.34</v>
      </c>
      <c r="Q67" s="102">
        <f>'[4]2a_mell '!Q67</f>
        <v>0</v>
      </c>
      <c r="R67" s="102">
        <f>'[4]2a_mell '!R67</f>
        <v>26.959999999999997</v>
      </c>
      <c r="S67" s="102">
        <f>'[4]2a_mell '!S67</f>
        <v>0</v>
      </c>
      <c r="T67" s="102">
        <f>'[4]2a_mell '!T67</f>
        <v>1416</v>
      </c>
      <c r="U67" s="102">
        <f>'[4]2a_mell '!U67</f>
        <v>0</v>
      </c>
      <c r="V67" s="102">
        <f>'[4]2a_mell '!V67</f>
        <v>163</v>
      </c>
      <c r="W67" s="102">
        <f>'[4]2a_mell '!W67</f>
        <v>0</v>
      </c>
      <c r="X67" s="102">
        <f>'[4]2a_mell '!X67</f>
        <v>0</v>
      </c>
      <c r="Y67" s="102">
        <f>'[4]2a_mell '!Y67</f>
        <v>1083.48</v>
      </c>
      <c r="Z67" s="102">
        <f>'[4]2a_mell '!Z67</f>
        <v>0</v>
      </c>
      <c r="AA67" s="102">
        <f>'[4]2a_mell '!AA67</f>
        <v>0</v>
      </c>
      <c r="AB67" s="102">
        <f>'[4]2a_mell '!AB67</f>
        <v>11327.108616666666</v>
      </c>
      <c r="AC67" s="103">
        <f>'[4]2a_mell '!AC67</f>
        <v>31461.820083314284</v>
      </c>
      <c r="AD67" s="100"/>
      <c r="AE67" s="137"/>
      <c r="AF67" s="137"/>
      <c r="AG67" s="138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</row>
    <row r="68" spans="1:60" s="84" customFormat="1" ht="12.75">
      <c r="A68" s="435"/>
      <c r="B68" s="101" t="s">
        <v>99</v>
      </c>
      <c r="C68" s="102">
        <f>'[4]2a_mell '!C68</f>
        <v>100</v>
      </c>
      <c r="D68" s="102">
        <f>'[4]2a_mell '!D68</f>
        <v>1370</v>
      </c>
      <c r="E68" s="102">
        <f>'[4]2a_mell '!E68</f>
        <v>0</v>
      </c>
      <c r="F68" s="102">
        <f>'[4]2a_mell '!F68</f>
        <v>15357.959999999997</v>
      </c>
      <c r="G68" s="102">
        <f>'[4]2a_mell '!G68</f>
        <v>240</v>
      </c>
      <c r="H68" s="102">
        <f>'[4]2a_mell '!H68</f>
        <v>17349.348333333335</v>
      </c>
      <c r="I68" s="102">
        <f>'[4]2a_mell '!I68</f>
        <v>0</v>
      </c>
      <c r="J68" s="102">
        <f>'[4]2a_mell '!J68</f>
        <v>583</v>
      </c>
      <c r="K68" s="102">
        <f>'[4]2a_mell '!K68</f>
        <v>156</v>
      </c>
      <c r="L68" s="102">
        <f>'[4]2a_mell '!L68</f>
        <v>10749.6</v>
      </c>
      <c r="M68" s="102">
        <f>'[4]2a_mell '!M68</f>
        <v>0</v>
      </c>
      <c r="N68" s="102">
        <f>'[4]2a_mell '!N68</f>
        <v>0</v>
      </c>
      <c r="O68" s="102">
        <f>'[4]2a_mell '!O68</f>
        <v>0</v>
      </c>
      <c r="P68" s="102">
        <f>'[4]2a_mell '!P68</f>
        <v>2681.5904</v>
      </c>
      <c r="Q68" s="102">
        <f>'[4]2a_mell '!Q68</f>
        <v>0</v>
      </c>
      <c r="R68" s="102">
        <f>'[4]2a_mell '!R68</f>
        <v>0</v>
      </c>
      <c r="S68" s="102">
        <f>'[4]2a_mell '!S68</f>
        <v>0</v>
      </c>
      <c r="T68" s="102">
        <f>'[4]2a_mell '!T68</f>
        <v>0</v>
      </c>
      <c r="U68" s="102">
        <f>'[4]2a_mell '!U68</f>
        <v>0</v>
      </c>
      <c r="V68" s="102">
        <f>'[4]2a_mell '!V68</f>
        <v>386</v>
      </c>
      <c r="W68" s="102">
        <f>'[4]2a_mell '!W68</f>
        <v>6126</v>
      </c>
      <c r="X68" s="102">
        <f>'[4]2a_mell '!X68</f>
        <v>406.8</v>
      </c>
      <c r="Y68" s="102">
        <f>'[4]2a_mell '!Y68</f>
        <v>1898.8000000000002</v>
      </c>
      <c r="Z68" s="102">
        <f>'[4]2a_mell '!Z68</f>
        <v>156</v>
      </c>
      <c r="AA68" s="102">
        <f>'[4]2a_mell '!AA68</f>
        <v>453.6</v>
      </c>
      <c r="AB68" s="102">
        <f>'[4]2a_mell '!AB68</f>
        <v>5507.390399999999</v>
      </c>
      <c r="AC68" s="103">
        <f>'[4]2a_mell '!AC68</f>
        <v>63522.089133333335</v>
      </c>
      <c r="AD68" s="100"/>
      <c r="AE68" s="137"/>
      <c r="AF68" s="137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</row>
    <row r="69" spans="1:60" s="89" customFormat="1" ht="12" customHeight="1">
      <c r="A69" s="435"/>
      <c r="B69" s="111" t="s">
        <v>100</v>
      </c>
      <c r="C69" s="102">
        <f>'[4]2a_mell '!C69</f>
        <v>0</v>
      </c>
      <c r="D69" s="102">
        <f>'[4]2a_mell '!D69</f>
        <v>0</v>
      </c>
      <c r="E69" s="102">
        <f>'[4]2a_mell '!E69</f>
        <v>0</v>
      </c>
      <c r="F69" s="102">
        <f>'[4]2a_mell '!F69</f>
        <v>0</v>
      </c>
      <c r="G69" s="102">
        <f>'[4]2a_mell '!G69</f>
        <v>0</v>
      </c>
      <c r="H69" s="102">
        <f>'[4]2a_mell '!H69</f>
        <v>0</v>
      </c>
      <c r="I69" s="102">
        <f>'[4]2a_mell '!I69</f>
        <v>0</v>
      </c>
      <c r="J69" s="102">
        <f>'[4]2a_mell '!J69</f>
        <v>0</v>
      </c>
      <c r="K69" s="102">
        <f>'[4]2a_mell '!K69</f>
        <v>0</v>
      </c>
      <c r="L69" s="102">
        <f>'[4]2a_mell '!L69</f>
        <v>0</v>
      </c>
      <c r="M69" s="102">
        <f>'[4]2a_mell '!M69</f>
        <v>0</v>
      </c>
      <c r="N69" s="102">
        <f>'[4]2a_mell '!N69</f>
        <v>0</v>
      </c>
      <c r="O69" s="102">
        <f>'[4]2a_mell '!O69</f>
        <v>0</v>
      </c>
      <c r="P69" s="102">
        <f>'[4]2a_mell '!P69</f>
        <v>0</v>
      </c>
      <c r="Q69" s="102">
        <f>'[4]2a_mell '!Q69</f>
        <v>0</v>
      </c>
      <c r="R69" s="102">
        <f>'[4]2a_mell '!R69</f>
        <v>0</v>
      </c>
      <c r="S69" s="102">
        <f>'[4]2a_mell '!S69</f>
        <v>0</v>
      </c>
      <c r="T69" s="102">
        <f>'[4]2a_mell '!T69</f>
        <v>0</v>
      </c>
      <c r="U69" s="102">
        <f>'[4]2a_mell '!U69</f>
        <v>0</v>
      </c>
      <c r="V69" s="102">
        <f>'[4]2a_mell '!V69</f>
        <v>0</v>
      </c>
      <c r="W69" s="102">
        <f>'[4]2a_mell '!W69</f>
        <v>0</v>
      </c>
      <c r="X69" s="102">
        <f>'[4]2a_mell '!X69</f>
        <v>0</v>
      </c>
      <c r="Y69" s="102">
        <f>'[4]2a_mell '!Y69</f>
        <v>0</v>
      </c>
      <c r="Z69" s="102">
        <f>'[4]2a_mell '!Z69</f>
        <v>0</v>
      </c>
      <c r="AA69" s="102">
        <f>'[4]2a_mell '!AA69</f>
        <v>0</v>
      </c>
      <c r="AB69" s="102">
        <f>'[4]2a_mell '!AB69</f>
        <v>0</v>
      </c>
      <c r="AC69" s="103">
        <f>'[4]2a_mell '!AC69</f>
        <v>0</v>
      </c>
      <c r="AD69" s="112"/>
      <c r="AE69" s="137"/>
      <c r="AF69" s="137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</row>
    <row r="70" spans="1:60" s="84" customFormat="1" ht="12.75">
      <c r="A70" s="435"/>
      <c r="B70" s="101" t="s">
        <v>101</v>
      </c>
      <c r="C70" s="102">
        <f>'[4]2a_mell '!C70</f>
        <v>0</v>
      </c>
      <c r="D70" s="102">
        <f>'[4]2a_mell '!D70</f>
        <v>0</v>
      </c>
      <c r="E70" s="102">
        <f>'[4]2a_mell '!E70</f>
        <v>0</v>
      </c>
      <c r="F70" s="102">
        <f>'[4]2a_mell '!F70</f>
        <v>0</v>
      </c>
      <c r="G70" s="102">
        <f>'[4]2a_mell '!G70</f>
        <v>0</v>
      </c>
      <c r="H70" s="102">
        <f>'[4]2a_mell '!H70</f>
        <v>0</v>
      </c>
      <c r="I70" s="102">
        <f>'[4]2a_mell '!I70</f>
        <v>0</v>
      </c>
      <c r="J70" s="102">
        <f>'[4]2a_mell '!J70</f>
        <v>0</v>
      </c>
      <c r="K70" s="102">
        <f>'[4]2a_mell '!K70</f>
        <v>0</v>
      </c>
      <c r="L70" s="102">
        <f>'[4]2a_mell '!L70</f>
        <v>0</v>
      </c>
      <c r="M70" s="102">
        <f>'[4]2a_mell '!M70</f>
        <v>0</v>
      </c>
      <c r="N70" s="102">
        <f>'[4]2a_mell '!N70</f>
        <v>0</v>
      </c>
      <c r="O70" s="102">
        <f>'[4]2a_mell '!O70</f>
        <v>0</v>
      </c>
      <c r="P70" s="102">
        <f>'[4]2a_mell '!P70</f>
        <v>0</v>
      </c>
      <c r="Q70" s="102">
        <f>'[4]2a_mell '!Q70</f>
        <v>0</v>
      </c>
      <c r="R70" s="102">
        <f>'[4]2a_mell '!R70</f>
        <v>0</v>
      </c>
      <c r="S70" s="102">
        <f>'[4]2a_mell '!S70</f>
        <v>0</v>
      </c>
      <c r="T70" s="102">
        <f>'[4]2a_mell '!T70</f>
        <v>17688</v>
      </c>
      <c r="U70" s="102">
        <f>'[4]2a_mell '!U70</f>
        <v>0</v>
      </c>
      <c r="V70" s="102">
        <f>'[4]2a_mell '!V70</f>
        <v>0</v>
      </c>
      <c r="W70" s="102">
        <f>'[4]2a_mell '!W70</f>
        <v>0</v>
      </c>
      <c r="X70" s="102">
        <f>'[4]2a_mell '!X70</f>
        <v>0</v>
      </c>
      <c r="Y70" s="102">
        <f>'[4]2a_mell '!Y70</f>
        <v>0</v>
      </c>
      <c r="Z70" s="102">
        <f>'[4]2a_mell '!Z70</f>
        <v>0</v>
      </c>
      <c r="AA70" s="102">
        <f>'[4]2a_mell '!AA70</f>
        <v>0</v>
      </c>
      <c r="AB70" s="102">
        <f>'[4]2a_mell '!AB70</f>
        <v>0</v>
      </c>
      <c r="AC70" s="103">
        <f>'[4]2a_mell '!AC70</f>
        <v>17688</v>
      </c>
      <c r="AD70" s="100">
        <f>AC70+AC71+AC72</f>
        <v>35351.4</v>
      </c>
      <c r="AE70" s="137"/>
      <c r="AF70" s="137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</row>
    <row r="71" spans="1:60" s="84" customFormat="1" ht="12">
      <c r="A71" s="435"/>
      <c r="B71" s="101" t="s">
        <v>102</v>
      </c>
      <c r="C71" s="102">
        <f>'[4]2a_mell '!C71</f>
        <v>0</v>
      </c>
      <c r="D71" s="102">
        <f>'[4]2a_mell '!D71</f>
        <v>0</v>
      </c>
      <c r="E71" s="102">
        <f>'[4]2a_mell '!E71</f>
        <v>0</v>
      </c>
      <c r="F71" s="102">
        <f>'[4]2a_mell '!F71</f>
        <v>0</v>
      </c>
      <c r="G71" s="102">
        <f>'[4]2a_mell '!G71</f>
        <v>0</v>
      </c>
      <c r="H71" s="102">
        <f>'[4]2a_mell '!H71</f>
        <v>0</v>
      </c>
      <c r="I71" s="102">
        <f>'[4]2a_mell '!I71</f>
        <v>0</v>
      </c>
      <c r="J71" s="102">
        <f>'[4]2a_mell '!J71</f>
        <v>0</v>
      </c>
      <c r="K71" s="102">
        <f>'[4]2a_mell '!K71</f>
        <v>0</v>
      </c>
      <c r="L71" s="102">
        <f>'[4]2a_mell '!L71</f>
        <v>0</v>
      </c>
      <c r="M71" s="102">
        <f>'[4]2a_mell '!M71</f>
        <v>0</v>
      </c>
      <c r="N71" s="102">
        <f>'[4]2a_mell '!N71</f>
        <v>0</v>
      </c>
      <c r="O71" s="102">
        <f>'[4]2a_mell '!O71</f>
        <v>0</v>
      </c>
      <c r="P71" s="102">
        <f>'[4]2a_mell '!P71</f>
        <v>0</v>
      </c>
      <c r="Q71" s="102">
        <f>'[4]2a_mell '!Q71</f>
        <v>0</v>
      </c>
      <c r="R71" s="102">
        <f>'[4]2a_mell '!R71</f>
        <v>0</v>
      </c>
      <c r="S71" s="102">
        <f>'[4]2a_mell '!S71</f>
        <v>0</v>
      </c>
      <c r="T71" s="102">
        <f>'[4]2a_mell '!T71</f>
        <v>0</v>
      </c>
      <c r="U71" s="102">
        <f>'[4]2a_mell '!U71</f>
        <v>4009</v>
      </c>
      <c r="V71" s="102">
        <f>'[4]2a_mell '!V71</f>
        <v>0</v>
      </c>
      <c r="W71" s="102">
        <f>'[4]2a_mell '!W71</f>
        <v>0</v>
      </c>
      <c r="X71" s="102">
        <f>'[4]2a_mell '!X71</f>
        <v>0</v>
      </c>
      <c r="Y71" s="102">
        <f>'[4]2a_mell '!Y71</f>
        <v>0</v>
      </c>
      <c r="Z71" s="102">
        <f>'[4]2a_mell '!Z71</f>
        <v>0</v>
      </c>
      <c r="AA71" s="102">
        <f>'[4]2a_mell '!AA71</f>
        <v>0</v>
      </c>
      <c r="AB71" s="102">
        <f>'[4]2a_mell '!AB71</f>
        <v>0</v>
      </c>
      <c r="AC71" s="103">
        <f>'[4]2a_mell '!AC71</f>
        <v>4009</v>
      </c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</row>
    <row r="72" spans="1:60" s="84" customFormat="1" ht="12">
      <c r="A72" s="435"/>
      <c r="B72" s="101" t="s">
        <v>103</v>
      </c>
      <c r="C72" s="102">
        <f>'[4]2a_mell '!C72</f>
        <v>0</v>
      </c>
      <c r="D72" s="102">
        <f>'[4]2a_mell '!D72</f>
        <v>0</v>
      </c>
      <c r="E72" s="102">
        <f>'[4]2a_mell '!E72</f>
        <v>0</v>
      </c>
      <c r="F72" s="102">
        <f>'[4]2a_mell '!F72</f>
        <v>0</v>
      </c>
      <c r="G72" s="102">
        <f>'[4]2a_mell '!G72</f>
        <v>0</v>
      </c>
      <c r="H72" s="102">
        <f>'[4]2a_mell '!H72</f>
        <v>13597.4</v>
      </c>
      <c r="I72" s="102">
        <f>'[4]2a_mell '!I72</f>
        <v>0</v>
      </c>
      <c r="J72" s="102">
        <f>'[4]2a_mell '!J72</f>
        <v>0</v>
      </c>
      <c r="K72" s="102">
        <f>'[4]2a_mell '!K72</f>
        <v>0</v>
      </c>
      <c r="L72" s="102">
        <f>'[4]2a_mell '!L72</f>
        <v>0</v>
      </c>
      <c r="M72" s="102">
        <f>'[4]2a_mell '!M72</f>
        <v>0</v>
      </c>
      <c r="N72" s="102">
        <f>'[4]2a_mell '!N72</f>
        <v>0</v>
      </c>
      <c r="O72" s="102">
        <f>'[4]2a_mell '!O72</f>
        <v>0</v>
      </c>
      <c r="P72" s="102">
        <f>'[4]2a_mell '!P72</f>
        <v>0</v>
      </c>
      <c r="Q72" s="102">
        <f>'[4]2a_mell '!Q72</f>
        <v>57</v>
      </c>
      <c r="R72" s="102">
        <f>'[4]2a_mell '!R72</f>
        <v>0</v>
      </c>
      <c r="S72" s="102">
        <f>'[4]2a_mell '!S72</f>
        <v>0</v>
      </c>
      <c r="T72" s="102">
        <f>'[4]2a_mell '!T72</f>
        <v>0</v>
      </c>
      <c r="U72" s="102">
        <f>'[4]2a_mell '!U72</f>
        <v>0</v>
      </c>
      <c r="V72" s="102">
        <f>'[4]2a_mell '!V72</f>
        <v>0</v>
      </c>
      <c r="W72" s="102">
        <f>'[4]2a_mell '!W72</f>
        <v>0</v>
      </c>
      <c r="X72" s="102">
        <f>'[4]2a_mell '!X72</f>
        <v>0</v>
      </c>
      <c r="Y72" s="102">
        <f>'[4]2a_mell '!Y72</f>
        <v>0</v>
      </c>
      <c r="Z72" s="102">
        <f>'[4]2a_mell '!Z72</f>
        <v>0</v>
      </c>
      <c r="AA72" s="102">
        <f>'[4]2a_mell '!AA72</f>
        <v>0</v>
      </c>
      <c r="AB72" s="102">
        <f>'[4]2a_mell '!AB72</f>
        <v>0</v>
      </c>
      <c r="AC72" s="103">
        <f>'[4]2a_mell '!AC72</f>
        <v>13654.4</v>
      </c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</row>
    <row r="73" spans="1:60" s="84" customFormat="1" ht="12">
      <c r="A73" s="435"/>
      <c r="B73" s="101" t="s">
        <v>104</v>
      </c>
      <c r="C73" s="102">
        <f>'[4]2a_mell '!C73</f>
        <v>0</v>
      </c>
      <c r="D73" s="102">
        <f>'[4]2a_mell '!D73</f>
        <v>0</v>
      </c>
      <c r="E73" s="102">
        <f>'[4]2a_mell '!E73</f>
        <v>0</v>
      </c>
      <c r="F73" s="102">
        <f>'[4]2a_mell '!F73</f>
        <v>0</v>
      </c>
      <c r="G73" s="102">
        <f>'[4]2a_mell '!G73</f>
        <v>0</v>
      </c>
      <c r="H73" s="102">
        <f>'[4]2a_mell '!H73</f>
        <v>0</v>
      </c>
      <c r="I73" s="102">
        <f>'[4]2a_mell '!I73</f>
        <v>0</v>
      </c>
      <c r="J73" s="102">
        <f>'[4]2a_mell '!J73</f>
        <v>0</v>
      </c>
      <c r="K73" s="102">
        <f>'[4]2a_mell '!K73</f>
        <v>0</v>
      </c>
      <c r="L73" s="102">
        <f>'[4]2a_mell '!L73</f>
        <v>0</v>
      </c>
      <c r="M73" s="102">
        <f>'[4]2a_mell '!M73</f>
        <v>0</v>
      </c>
      <c r="N73" s="102">
        <f>'[4]2a_mell '!N73</f>
        <v>0</v>
      </c>
      <c r="O73" s="102">
        <f>'[4]2a_mell '!O73</f>
        <v>0</v>
      </c>
      <c r="P73" s="102">
        <f>'[4]2a_mell '!P73</f>
        <v>0</v>
      </c>
      <c r="Q73" s="102">
        <f>'[4]2a_mell '!Q73</f>
        <v>0</v>
      </c>
      <c r="R73" s="102">
        <f>'[4]2a_mell '!R73</f>
        <v>0</v>
      </c>
      <c r="S73" s="102">
        <f>'[4]2a_mell '!S73</f>
        <v>0</v>
      </c>
      <c r="T73" s="102">
        <f>'[4]2a_mell '!T73</f>
        <v>0</v>
      </c>
      <c r="U73" s="102">
        <f>'[4]2a_mell '!U73</f>
        <v>0</v>
      </c>
      <c r="V73" s="102">
        <f>'[4]2a_mell '!V73</f>
        <v>0</v>
      </c>
      <c r="W73" s="102">
        <f>'[4]2a_mell '!W73</f>
        <v>0</v>
      </c>
      <c r="X73" s="102">
        <f>'[4]2a_mell '!X73</f>
        <v>0</v>
      </c>
      <c r="Y73" s="102">
        <f>'[4]2a_mell '!Y73</f>
        <v>0</v>
      </c>
      <c r="Z73" s="102">
        <f>'[4]2a_mell '!Z73</f>
        <v>0</v>
      </c>
      <c r="AA73" s="102">
        <f>'[4]2a_mell '!AA73</f>
        <v>0</v>
      </c>
      <c r="AB73" s="102">
        <f>'[4]2a_mell '!AB73</f>
        <v>0</v>
      </c>
      <c r="AC73" s="103">
        <f>'[4]2a_mell '!AC73</f>
        <v>0</v>
      </c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</row>
    <row r="74" spans="1:60" s="110" customFormat="1" ht="12">
      <c r="A74" s="452"/>
      <c r="B74" s="107" t="s">
        <v>105</v>
      </c>
      <c r="C74" s="120">
        <f>'[4]2a_mell '!C74</f>
        <v>100</v>
      </c>
      <c r="D74" s="120">
        <f>'[4]2a_mell '!D74</f>
        <v>1370</v>
      </c>
      <c r="E74" s="120">
        <f>'[4]2a_mell '!E74</f>
        <v>0</v>
      </c>
      <c r="F74" s="120">
        <f>'[4]2a_mell '!F74</f>
        <v>22342.319999999996</v>
      </c>
      <c r="G74" s="120">
        <f>'[4]2a_mell '!G74</f>
        <v>240</v>
      </c>
      <c r="H74" s="120">
        <f>'[4]2a_mell '!H74</f>
        <v>82164.02903325477</v>
      </c>
      <c r="I74" s="120">
        <f>'[4]2a_mell '!I74</f>
        <v>0</v>
      </c>
      <c r="J74" s="120">
        <f>'[4]2a_mell '!J74</f>
        <v>13107.49</v>
      </c>
      <c r="K74" s="120">
        <f>'[4]2a_mell '!K74</f>
        <v>156</v>
      </c>
      <c r="L74" s="120">
        <f>'[4]2a_mell '!L74</f>
        <v>10749.6</v>
      </c>
      <c r="M74" s="120">
        <f>'[4]2a_mell '!M74</f>
        <v>0</v>
      </c>
      <c r="N74" s="120">
        <f>'[4]2a_mell '!N74</f>
        <v>0</v>
      </c>
      <c r="O74" s="120">
        <f>'[4]2a_mell '!O74</f>
        <v>0</v>
      </c>
      <c r="P74" s="120">
        <f>'[4]2a_mell '!P74</f>
        <v>7041.9304</v>
      </c>
      <c r="Q74" s="120">
        <f>'[4]2a_mell '!Q74</f>
        <v>57</v>
      </c>
      <c r="R74" s="120">
        <f>'[4]2a_mell '!R74</f>
        <v>110.96</v>
      </c>
      <c r="S74" s="120">
        <f>'[4]2a_mell '!S74</f>
        <v>0</v>
      </c>
      <c r="T74" s="120">
        <f>'[4]2a_mell '!T74</f>
        <v>19104</v>
      </c>
      <c r="U74" s="120">
        <f>'[4]2a_mell '!U74</f>
        <v>4009</v>
      </c>
      <c r="V74" s="120">
        <f>'[4]2a_mell '!V74</f>
        <v>1101</v>
      </c>
      <c r="W74" s="120">
        <f>'[4]2a_mell '!W74</f>
        <v>6126</v>
      </c>
      <c r="X74" s="120">
        <f>'[4]2a_mell '!X74</f>
        <v>406.8</v>
      </c>
      <c r="Y74" s="120">
        <f>'[4]2a_mell '!Y74</f>
        <v>6405.28</v>
      </c>
      <c r="Z74" s="120">
        <f>'[4]2a_mell '!Z74</f>
        <v>156</v>
      </c>
      <c r="AA74" s="120">
        <f>'[4]2a_mell '!AA74</f>
        <v>453.6</v>
      </c>
      <c r="AB74" s="120">
        <f>'[4]2a_mell '!AB74</f>
        <v>54484.49901666666</v>
      </c>
      <c r="AC74" s="120">
        <f>'[4]2a_mell '!AC74</f>
        <v>229684.50844992144</v>
      </c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</row>
    <row r="75" spans="1:60" s="84" customFormat="1" ht="12" customHeight="1">
      <c r="A75" s="96" t="s">
        <v>45</v>
      </c>
      <c r="B75" s="431" t="s">
        <v>106</v>
      </c>
      <c r="C75" s="432"/>
      <c r="D75" s="432"/>
      <c r="E75" s="432"/>
      <c r="F75" s="432"/>
      <c r="G75" s="432"/>
      <c r="H75" s="432"/>
      <c r="I75" s="432"/>
      <c r="J75" s="432"/>
      <c r="K75" s="432"/>
      <c r="L75" s="432"/>
      <c r="M75" s="432"/>
      <c r="N75" s="432"/>
      <c r="O75" s="432"/>
      <c r="P75" s="432"/>
      <c r="Q75" s="432"/>
      <c r="R75" s="432"/>
      <c r="S75" s="432"/>
      <c r="T75" s="432"/>
      <c r="U75" s="432"/>
      <c r="V75" s="432"/>
      <c r="W75" s="432"/>
      <c r="X75" s="432"/>
      <c r="Y75" s="432"/>
      <c r="Z75" s="432"/>
      <c r="AA75" s="432"/>
      <c r="AB75" s="432"/>
      <c r="AC75" s="433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</row>
    <row r="76" spans="1:60" s="84" customFormat="1" ht="12">
      <c r="A76" s="434"/>
      <c r="B76" s="101" t="s">
        <v>107</v>
      </c>
      <c r="C76" s="102">
        <f>'[4]2a_mell '!C76</f>
        <v>0</v>
      </c>
      <c r="D76" s="102">
        <f>'[4]2a_mell '!D76</f>
        <v>0</v>
      </c>
      <c r="E76" s="102">
        <f>'[4]2a_mell '!E76</f>
        <v>0</v>
      </c>
      <c r="F76" s="102">
        <f>'[4]2a_mell '!F76</f>
        <v>180</v>
      </c>
      <c r="G76" s="102">
        <f>'[4]2a_mell '!G76</f>
        <v>0</v>
      </c>
      <c r="H76" s="102">
        <f>'[4]2a_mell '!H76</f>
        <v>21049.8</v>
      </c>
      <c r="I76" s="102">
        <f>'[4]2a_mell '!I76</f>
        <v>0</v>
      </c>
      <c r="J76" s="102">
        <f>'[4]2a_mell '!J76</f>
        <v>300</v>
      </c>
      <c r="K76" s="102">
        <f>'[4]2a_mell '!K76</f>
        <v>0</v>
      </c>
      <c r="L76" s="102">
        <f>'[4]2a_mell '!L76</f>
        <v>0</v>
      </c>
      <c r="M76" s="102">
        <f>'[4]2a_mell '!M76</f>
        <v>0</v>
      </c>
      <c r="N76" s="102">
        <f>'[4]2a_mell '!N76</f>
        <v>0</v>
      </c>
      <c r="O76" s="102">
        <f>'[4]2a_mell '!O76</f>
        <v>0</v>
      </c>
      <c r="P76" s="102">
        <f>'[4]2a_mell '!P76</f>
        <v>2000</v>
      </c>
      <c r="Q76" s="102">
        <f>'[4]2a_mell '!Q76</f>
        <v>0</v>
      </c>
      <c r="R76" s="102">
        <f>'[4]2a_mell '!R76</f>
        <v>0</v>
      </c>
      <c r="S76" s="102">
        <f>'[4]2a_mell '!S76</f>
        <v>0</v>
      </c>
      <c r="T76" s="102">
        <f>'[4]2a_mell '!T76</f>
        <v>0</v>
      </c>
      <c r="U76" s="102">
        <f>'[4]2a_mell '!U76</f>
        <v>0</v>
      </c>
      <c r="V76" s="102">
        <f>'[4]2a_mell '!V76</f>
        <v>0</v>
      </c>
      <c r="W76" s="102">
        <f>'[4]2a_mell '!W76</f>
        <v>1801.2</v>
      </c>
      <c r="X76" s="102">
        <f>'[4]2a_mell '!X76</f>
        <v>0</v>
      </c>
      <c r="Y76" s="102">
        <f>'[4]2a_mell '!Y76</f>
        <v>104</v>
      </c>
      <c r="Z76" s="102">
        <f>'[4]2a_mell '!Z76</f>
        <v>0</v>
      </c>
      <c r="AA76" s="102">
        <f>'[4]2a_mell '!AA76</f>
        <v>0</v>
      </c>
      <c r="AB76" s="102">
        <f>'[4]2a_mell '!AB76</f>
        <v>2306</v>
      </c>
      <c r="AC76" s="103">
        <f>'[4]2a_mell '!AC76</f>
        <v>27741</v>
      </c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</row>
    <row r="77" spans="1:60" s="84" customFormat="1" ht="12">
      <c r="A77" s="435"/>
      <c r="B77" s="101" t="s">
        <v>108</v>
      </c>
      <c r="C77" s="102">
        <f>'[4]2a_mell '!C77</f>
        <v>0</v>
      </c>
      <c r="D77" s="102">
        <f>'[4]2a_mell '!D77</f>
        <v>0</v>
      </c>
      <c r="E77" s="102">
        <f>'[4]2a_mell '!E77</f>
        <v>0</v>
      </c>
      <c r="F77" s="102">
        <f>'[4]2a_mell '!F77</f>
        <v>0</v>
      </c>
      <c r="G77" s="102">
        <f>'[4]2a_mell '!G77</f>
        <v>0</v>
      </c>
      <c r="H77" s="102">
        <f>'[4]2a_mell '!H77</f>
        <v>22305</v>
      </c>
      <c r="I77" s="102">
        <f>'[4]2a_mell '!I77</f>
        <v>0</v>
      </c>
      <c r="J77" s="102">
        <f>'[4]2a_mell '!J77</f>
        <v>0</v>
      </c>
      <c r="K77" s="102">
        <f>'[4]2a_mell '!K77</f>
        <v>0</v>
      </c>
      <c r="L77" s="102">
        <f>'[4]2a_mell '!L77</f>
        <v>0</v>
      </c>
      <c r="M77" s="102">
        <f>'[4]2a_mell '!M77</f>
        <v>0</v>
      </c>
      <c r="N77" s="102">
        <f>'[4]2a_mell '!N77</f>
        <v>0</v>
      </c>
      <c r="O77" s="102">
        <f>'[4]2a_mell '!O77</f>
        <v>0</v>
      </c>
      <c r="P77" s="102">
        <f>'[4]2a_mell '!P77</f>
        <v>0</v>
      </c>
      <c r="Q77" s="102">
        <f>'[4]2a_mell '!Q77</f>
        <v>0</v>
      </c>
      <c r="R77" s="102">
        <f>'[4]2a_mell '!R77</f>
        <v>0</v>
      </c>
      <c r="S77" s="102">
        <f>'[4]2a_mell '!S77</f>
        <v>0</v>
      </c>
      <c r="T77" s="102">
        <f>'[4]2a_mell '!T77</f>
        <v>0</v>
      </c>
      <c r="U77" s="102">
        <f>'[4]2a_mell '!U77</f>
        <v>0</v>
      </c>
      <c r="V77" s="102">
        <f>'[4]2a_mell '!V77</f>
        <v>0</v>
      </c>
      <c r="W77" s="102">
        <f>'[4]2a_mell '!W77</f>
        <v>0</v>
      </c>
      <c r="X77" s="102">
        <f>'[4]2a_mell '!X77</f>
        <v>0</v>
      </c>
      <c r="Y77" s="102">
        <f>'[4]2a_mell '!Y77</f>
        <v>0</v>
      </c>
      <c r="Z77" s="102">
        <f>'[4]2a_mell '!Z77</f>
        <v>0</v>
      </c>
      <c r="AA77" s="102">
        <f>'[4]2a_mell '!AA77</f>
        <v>0</v>
      </c>
      <c r="AB77" s="102">
        <f>'[4]2a_mell '!AB77</f>
        <v>0</v>
      </c>
      <c r="AC77" s="103">
        <f>'[4]2a_mell '!AC77</f>
        <v>22305</v>
      </c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</row>
    <row r="78" spans="1:60" s="84" customFormat="1" ht="12">
      <c r="A78" s="435"/>
      <c r="B78" s="101" t="s">
        <v>109</v>
      </c>
      <c r="C78" s="102">
        <f>'[4]2a_mell '!C78</f>
        <v>0</v>
      </c>
      <c r="D78" s="102">
        <f>'[4]2a_mell '!D78</f>
        <v>0</v>
      </c>
      <c r="E78" s="102">
        <f>'[4]2a_mell '!E78</f>
        <v>0</v>
      </c>
      <c r="F78" s="102">
        <f>'[4]2a_mell '!F78</f>
        <v>0</v>
      </c>
      <c r="G78" s="102">
        <f>'[4]2a_mell '!G78</f>
        <v>0</v>
      </c>
      <c r="H78" s="102">
        <f>'[4]2a_mell '!H78</f>
        <v>0</v>
      </c>
      <c r="I78" s="102">
        <f>'[4]2a_mell '!I78</f>
        <v>0</v>
      </c>
      <c r="J78" s="102">
        <f>'[4]2a_mell '!J78</f>
        <v>0</v>
      </c>
      <c r="K78" s="102">
        <f>'[4]2a_mell '!K78</f>
        <v>0</v>
      </c>
      <c r="L78" s="102">
        <f>'[4]2a_mell '!L78</f>
        <v>0</v>
      </c>
      <c r="M78" s="102">
        <f>'[4]2a_mell '!M78</f>
        <v>0</v>
      </c>
      <c r="N78" s="102">
        <f>'[4]2a_mell '!N78</f>
        <v>0</v>
      </c>
      <c r="O78" s="102">
        <f>'[4]2a_mell '!O78</f>
        <v>0</v>
      </c>
      <c r="P78" s="102">
        <f>'[4]2a_mell '!P78</f>
        <v>0</v>
      </c>
      <c r="Q78" s="102">
        <f>'[4]2a_mell '!Q78</f>
        <v>0</v>
      </c>
      <c r="R78" s="102">
        <f>'[4]2a_mell '!R78</f>
        <v>0</v>
      </c>
      <c r="S78" s="102">
        <f>'[4]2a_mell '!S78</f>
        <v>0</v>
      </c>
      <c r="T78" s="102">
        <f>'[4]2a_mell '!T78</f>
        <v>0</v>
      </c>
      <c r="U78" s="102">
        <f>'[4]2a_mell '!U78</f>
        <v>0</v>
      </c>
      <c r="V78" s="102">
        <f>'[4]2a_mell '!V78</f>
        <v>0</v>
      </c>
      <c r="W78" s="102">
        <f>'[4]2a_mell '!W78</f>
        <v>0</v>
      </c>
      <c r="X78" s="102">
        <f>'[4]2a_mell '!X78</f>
        <v>0</v>
      </c>
      <c r="Y78" s="102">
        <f>'[4]2a_mell '!Y78</f>
        <v>0</v>
      </c>
      <c r="Z78" s="102">
        <f>'[4]2a_mell '!Z78</f>
        <v>0</v>
      </c>
      <c r="AA78" s="102">
        <f>'[4]2a_mell '!AA78</f>
        <v>0</v>
      </c>
      <c r="AB78" s="102">
        <f>'[4]2a_mell '!AB78</f>
        <v>0</v>
      </c>
      <c r="AC78" s="103">
        <f>'[4]2a_mell '!AC78</f>
        <v>0</v>
      </c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</row>
    <row r="79" spans="1:60" s="84" customFormat="1" ht="12">
      <c r="A79" s="435"/>
      <c r="B79" s="101" t="s">
        <v>110</v>
      </c>
      <c r="C79" s="102">
        <f>'[4]2a_mell '!C79</f>
        <v>0</v>
      </c>
      <c r="D79" s="102">
        <f>'[4]2a_mell '!D79</f>
        <v>0</v>
      </c>
      <c r="E79" s="102">
        <f>'[4]2a_mell '!E79</f>
        <v>0</v>
      </c>
      <c r="F79" s="102">
        <f>'[4]2a_mell '!F79</f>
        <v>0</v>
      </c>
      <c r="G79" s="102">
        <f>'[4]2a_mell '!G79</f>
        <v>0</v>
      </c>
      <c r="H79" s="102">
        <f>'[4]2a_mell '!H79</f>
        <v>5707</v>
      </c>
      <c r="I79" s="102">
        <f>'[4]2a_mell '!I79</f>
        <v>0</v>
      </c>
      <c r="J79" s="102">
        <f>'[4]2a_mell '!J79</f>
        <v>0</v>
      </c>
      <c r="K79" s="102">
        <f>'[4]2a_mell '!K79</f>
        <v>0</v>
      </c>
      <c r="L79" s="102">
        <f>'[4]2a_mell '!L79</f>
        <v>0</v>
      </c>
      <c r="M79" s="102">
        <f>'[4]2a_mell '!M79</f>
        <v>0</v>
      </c>
      <c r="N79" s="102">
        <f>'[4]2a_mell '!N79</f>
        <v>0</v>
      </c>
      <c r="O79" s="102">
        <f>'[4]2a_mell '!O79</f>
        <v>0</v>
      </c>
      <c r="P79" s="102">
        <f>'[4]2a_mell '!P79</f>
        <v>0</v>
      </c>
      <c r="Q79" s="102">
        <f>'[4]2a_mell '!Q79</f>
        <v>0</v>
      </c>
      <c r="R79" s="102">
        <f>'[4]2a_mell '!R79</f>
        <v>0</v>
      </c>
      <c r="S79" s="102">
        <f>'[4]2a_mell '!S79</f>
        <v>0</v>
      </c>
      <c r="T79" s="102">
        <f>'[4]2a_mell '!T79</f>
        <v>0</v>
      </c>
      <c r="U79" s="102">
        <f>'[4]2a_mell '!U79</f>
        <v>0</v>
      </c>
      <c r="V79" s="102">
        <f>'[4]2a_mell '!V79</f>
        <v>0</v>
      </c>
      <c r="W79" s="102">
        <f>'[4]2a_mell '!W79</f>
        <v>18236</v>
      </c>
      <c r="X79" s="102">
        <f>'[4]2a_mell '!X79</f>
        <v>0</v>
      </c>
      <c r="Y79" s="102">
        <f>'[4]2a_mell '!Y79</f>
        <v>0</v>
      </c>
      <c r="Z79" s="102">
        <f>'[4]2a_mell '!Z79</f>
        <v>0</v>
      </c>
      <c r="AA79" s="102">
        <f>'[4]2a_mell '!AA79</f>
        <v>0</v>
      </c>
      <c r="AB79" s="102">
        <f>'[4]2a_mell '!AB79</f>
        <v>0</v>
      </c>
      <c r="AC79" s="103">
        <f>'[4]2a_mell '!AC79</f>
        <v>23943</v>
      </c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</row>
    <row r="80" spans="1:60" s="110" customFormat="1" ht="12">
      <c r="A80" s="452"/>
      <c r="B80" s="107" t="s">
        <v>111</v>
      </c>
      <c r="C80" s="120">
        <f>'[4]2a_mell '!C80</f>
        <v>0</v>
      </c>
      <c r="D80" s="120">
        <f>'[4]2a_mell '!D80</f>
        <v>0</v>
      </c>
      <c r="E80" s="120">
        <f>'[4]2a_mell '!E80</f>
        <v>0</v>
      </c>
      <c r="F80" s="120">
        <f>'[4]2a_mell '!F80</f>
        <v>180</v>
      </c>
      <c r="G80" s="120">
        <f>'[4]2a_mell '!G80</f>
        <v>0</v>
      </c>
      <c r="H80" s="120">
        <f>'[4]2a_mell '!H80</f>
        <v>49061.8</v>
      </c>
      <c r="I80" s="120">
        <f>'[4]2a_mell '!I80</f>
        <v>0</v>
      </c>
      <c r="J80" s="120">
        <f>'[4]2a_mell '!J80</f>
        <v>300</v>
      </c>
      <c r="K80" s="120">
        <f>'[4]2a_mell '!K80</f>
        <v>0</v>
      </c>
      <c r="L80" s="120">
        <f>'[4]2a_mell '!L80</f>
        <v>0</v>
      </c>
      <c r="M80" s="120">
        <f>'[4]2a_mell '!M80</f>
        <v>0</v>
      </c>
      <c r="N80" s="120">
        <f>'[4]2a_mell '!N80</f>
        <v>0</v>
      </c>
      <c r="O80" s="120">
        <f>'[4]2a_mell '!O80</f>
        <v>0</v>
      </c>
      <c r="P80" s="120">
        <f>'[4]2a_mell '!P80</f>
        <v>2000</v>
      </c>
      <c r="Q80" s="120">
        <f>'[4]2a_mell '!Q80</f>
        <v>0</v>
      </c>
      <c r="R80" s="120">
        <f>'[4]2a_mell '!R80</f>
        <v>0</v>
      </c>
      <c r="S80" s="120">
        <f>'[4]2a_mell '!S80</f>
        <v>0</v>
      </c>
      <c r="T80" s="120">
        <f>'[4]2a_mell '!T80</f>
        <v>0</v>
      </c>
      <c r="U80" s="120">
        <f>'[4]2a_mell '!U80</f>
        <v>0</v>
      </c>
      <c r="V80" s="120">
        <f>'[4]2a_mell '!V80</f>
        <v>0</v>
      </c>
      <c r="W80" s="120">
        <f>'[4]2a_mell '!W80</f>
        <v>20037.2</v>
      </c>
      <c r="X80" s="120">
        <f>'[4]2a_mell '!X80</f>
        <v>0</v>
      </c>
      <c r="Y80" s="120">
        <f>'[4]2a_mell '!Y80</f>
        <v>104</v>
      </c>
      <c r="Z80" s="120">
        <f>'[4]2a_mell '!Z80</f>
        <v>0</v>
      </c>
      <c r="AA80" s="120">
        <f>'[4]2a_mell '!AA80</f>
        <v>0</v>
      </c>
      <c r="AB80" s="120">
        <f>'[4]2a_mell '!AB80</f>
        <v>2306</v>
      </c>
      <c r="AC80" s="120">
        <f>'[4]2a_mell '!AC80</f>
        <v>73989</v>
      </c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</row>
    <row r="81" spans="1:60" s="110" customFormat="1" ht="12" customHeight="1">
      <c r="A81" s="113" t="s">
        <v>57</v>
      </c>
      <c r="B81" s="431" t="s">
        <v>112</v>
      </c>
      <c r="C81" s="432"/>
      <c r="D81" s="432"/>
      <c r="E81" s="432"/>
      <c r="F81" s="432"/>
      <c r="G81" s="432"/>
      <c r="H81" s="432"/>
      <c r="I81" s="432"/>
      <c r="J81" s="432"/>
      <c r="K81" s="432"/>
      <c r="L81" s="432"/>
      <c r="M81" s="432"/>
      <c r="N81" s="432"/>
      <c r="O81" s="432"/>
      <c r="P81" s="432"/>
      <c r="Q81" s="432"/>
      <c r="R81" s="432"/>
      <c r="S81" s="432"/>
      <c r="T81" s="432"/>
      <c r="U81" s="432"/>
      <c r="V81" s="432"/>
      <c r="W81" s="432"/>
      <c r="X81" s="432"/>
      <c r="Y81" s="432"/>
      <c r="Z81" s="432"/>
      <c r="AA81" s="432"/>
      <c r="AB81" s="432"/>
      <c r="AC81" s="433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</row>
    <row r="82" spans="1:60" s="84" customFormat="1" ht="12">
      <c r="A82" s="434"/>
      <c r="B82" s="101" t="s">
        <v>113</v>
      </c>
      <c r="C82" s="102">
        <f>'[4]2a_mell '!C82</f>
        <v>0</v>
      </c>
      <c r="D82" s="102">
        <f>'[4]2a_mell '!D82</f>
        <v>0</v>
      </c>
      <c r="E82" s="102">
        <f>'[4]2a_mell '!E82</f>
        <v>0</v>
      </c>
      <c r="F82" s="102">
        <f>'[4]2a_mell '!F82</f>
        <v>0</v>
      </c>
      <c r="G82" s="102">
        <f>'[4]2a_mell '!G82</f>
        <v>0</v>
      </c>
      <c r="H82" s="102">
        <f>'[4]2a_mell '!H82</f>
        <v>2299.6040000000003</v>
      </c>
      <c r="I82" s="102">
        <f>'[4]2a_mell '!I82</f>
        <v>0</v>
      </c>
      <c r="J82" s="102">
        <f>'[4]2a_mell '!J82</f>
        <v>0</v>
      </c>
      <c r="K82" s="102">
        <f>'[4]2a_mell '!K82</f>
        <v>0</v>
      </c>
      <c r="L82" s="102">
        <f>'[4]2a_mell '!L82</f>
        <v>0</v>
      </c>
      <c r="M82" s="102">
        <f>'[4]2a_mell '!M82</f>
        <v>0</v>
      </c>
      <c r="N82" s="102">
        <f>'[4]2a_mell '!N82</f>
        <v>0</v>
      </c>
      <c r="O82" s="102">
        <f>'[4]2a_mell '!O82</f>
        <v>0</v>
      </c>
      <c r="P82" s="102">
        <f>'[4]2a_mell '!P82</f>
        <v>0</v>
      </c>
      <c r="Q82" s="102">
        <f>'[4]2a_mell '!Q82</f>
        <v>0</v>
      </c>
      <c r="R82" s="102">
        <f>'[4]2a_mell '!R82</f>
        <v>400</v>
      </c>
      <c r="S82" s="102">
        <f>'[4]2a_mell '!S82</f>
        <v>0</v>
      </c>
      <c r="T82" s="102">
        <f>'[4]2a_mell '!T82</f>
        <v>0</v>
      </c>
      <c r="U82" s="102">
        <f>'[4]2a_mell '!U82</f>
        <v>0</v>
      </c>
      <c r="V82" s="102">
        <f>'[4]2a_mell '!V82</f>
        <v>0</v>
      </c>
      <c r="W82" s="102">
        <f>'[4]2a_mell '!W82</f>
        <v>0</v>
      </c>
      <c r="X82" s="102">
        <f>'[4]2a_mell '!X82</f>
        <v>0</v>
      </c>
      <c r="Y82" s="102">
        <f>'[4]2a_mell '!Y82</f>
        <v>0</v>
      </c>
      <c r="Z82" s="102">
        <f>'[4]2a_mell '!Z82</f>
        <v>0</v>
      </c>
      <c r="AA82" s="102">
        <f>'[4]2a_mell '!AA82</f>
        <v>0</v>
      </c>
      <c r="AB82" s="102">
        <f>'[4]2a_mell '!AB82</f>
        <v>0</v>
      </c>
      <c r="AC82" s="103">
        <f>'[4]2a_mell '!AC82</f>
        <v>2699.6040000000003</v>
      </c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</row>
    <row r="83" spans="1:60" s="84" customFormat="1" ht="12">
      <c r="A83" s="435"/>
      <c r="B83" s="101" t="s">
        <v>114</v>
      </c>
      <c r="C83" s="102">
        <f>'[4]2a_mell '!C83</f>
        <v>0</v>
      </c>
      <c r="D83" s="102">
        <f>'[4]2a_mell '!D83</f>
        <v>0</v>
      </c>
      <c r="E83" s="102">
        <f>'[4]2a_mell '!E83</f>
        <v>0</v>
      </c>
      <c r="F83" s="102">
        <f>'[4]2a_mell '!F83</f>
        <v>0</v>
      </c>
      <c r="G83" s="102">
        <f>'[4]2a_mell '!G83</f>
        <v>0</v>
      </c>
      <c r="H83" s="102">
        <f>'[4]2a_mell '!H83</f>
        <v>0</v>
      </c>
      <c r="I83" s="102">
        <f>'[4]2a_mell '!I83</f>
        <v>0</v>
      </c>
      <c r="J83" s="102">
        <f>'[4]2a_mell '!J83</f>
        <v>0</v>
      </c>
      <c r="K83" s="102">
        <f>'[4]2a_mell '!K83</f>
        <v>0</v>
      </c>
      <c r="L83" s="102">
        <f>'[4]2a_mell '!L83</f>
        <v>0</v>
      </c>
      <c r="M83" s="102">
        <f>'[4]2a_mell '!M83</f>
        <v>0</v>
      </c>
      <c r="N83" s="102">
        <f>'[4]2a_mell '!N83</f>
        <v>0</v>
      </c>
      <c r="O83" s="102">
        <f>'[4]2a_mell '!O83</f>
        <v>0</v>
      </c>
      <c r="P83" s="102">
        <f>'[4]2a_mell '!P83</f>
        <v>0</v>
      </c>
      <c r="Q83" s="102">
        <f>'[4]2a_mell '!Q83</f>
        <v>0</v>
      </c>
      <c r="R83" s="102">
        <f>'[4]2a_mell '!R83</f>
        <v>0</v>
      </c>
      <c r="S83" s="102">
        <f>'[4]2a_mell '!S83</f>
        <v>0</v>
      </c>
      <c r="T83" s="102">
        <f>'[4]2a_mell '!T83</f>
        <v>0</v>
      </c>
      <c r="U83" s="102">
        <f>'[4]2a_mell '!U83</f>
        <v>0</v>
      </c>
      <c r="V83" s="102">
        <f>'[4]2a_mell '!V83</f>
        <v>0</v>
      </c>
      <c r="W83" s="102">
        <f>'[4]2a_mell '!W83</f>
        <v>0</v>
      </c>
      <c r="X83" s="102">
        <f>'[4]2a_mell '!X83</f>
        <v>1722</v>
      </c>
      <c r="Y83" s="102">
        <f>'[4]2a_mell '!Y83</f>
        <v>0</v>
      </c>
      <c r="Z83" s="102">
        <f>'[4]2a_mell '!Z83</f>
        <v>0</v>
      </c>
      <c r="AA83" s="102">
        <f>'[4]2a_mell '!AA83</f>
        <v>0</v>
      </c>
      <c r="AB83" s="102">
        <f>'[4]2a_mell '!AB83</f>
        <v>0</v>
      </c>
      <c r="AC83" s="103">
        <f>'[4]2a_mell '!AC83</f>
        <v>1722</v>
      </c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</row>
    <row r="84" spans="1:60" s="110" customFormat="1" ht="12">
      <c r="A84" s="452"/>
      <c r="B84" s="107" t="s">
        <v>115</v>
      </c>
      <c r="C84" s="120">
        <f>'[4]2a_mell '!C84</f>
        <v>0</v>
      </c>
      <c r="D84" s="120">
        <f>'[4]2a_mell '!D84</f>
        <v>0</v>
      </c>
      <c r="E84" s="120">
        <f>'[4]2a_mell '!E84</f>
        <v>0</v>
      </c>
      <c r="F84" s="120">
        <f>'[4]2a_mell '!F84</f>
        <v>0</v>
      </c>
      <c r="G84" s="120">
        <f>'[4]2a_mell '!G84</f>
        <v>0</v>
      </c>
      <c r="H84" s="120">
        <f>'[4]2a_mell '!H84</f>
        <v>2299.6040000000003</v>
      </c>
      <c r="I84" s="120">
        <f>'[4]2a_mell '!I84</f>
        <v>0</v>
      </c>
      <c r="J84" s="120">
        <f>'[4]2a_mell '!J84</f>
        <v>0</v>
      </c>
      <c r="K84" s="120">
        <f>'[4]2a_mell '!K84</f>
        <v>0</v>
      </c>
      <c r="L84" s="120">
        <f>'[4]2a_mell '!L84</f>
        <v>0</v>
      </c>
      <c r="M84" s="120">
        <f>'[4]2a_mell '!M84</f>
        <v>0</v>
      </c>
      <c r="N84" s="120">
        <f>'[4]2a_mell '!N84</f>
        <v>0</v>
      </c>
      <c r="O84" s="120">
        <f>'[4]2a_mell '!O84</f>
        <v>0</v>
      </c>
      <c r="P84" s="120">
        <f>'[4]2a_mell '!P84</f>
        <v>0</v>
      </c>
      <c r="Q84" s="120">
        <f>'[4]2a_mell '!Q84</f>
        <v>0</v>
      </c>
      <c r="R84" s="120">
        <f>'[4]2a_mell '!R84</f>
        <v>400</v>
      </c>
      <c r="S84" s="120">
        <f>'[4]2a_mell '!S84</f>
        <v>0</v>
      </c>
      <c r="T84" s="120">
        <f>'[4]2a_mell '!T84</f>
        <v>0</v>
      </c>
      <c r="U84" s="120">
        <f>'[4]2a_mell '!U84</f>
        <v>0</v>
      </c>
      <c r="V84" s="120">
        <f>'[4]2a_mell '!V84</f>
        <v>0</v>
      </c>
      <c r="W84" s="120">
        <f>'[4]2a_mell '!W84</f>
        <v>0</v>
      </c>
      <c r="X84" s="120">
        <f>'[4]2a_mell '!X84</f>
        <v>1722</v>
      </c>
      <c r="Y84" s="120">
        <f>'[4]2a_mell '!Y84</f>
        <v>0</v>
      </c>
      <c r="Z84" s="120">
        <f>'[4]2a_mell '!Z84</f>
        <v>0</v>
      </c>
      <c r="AA84" s="120">
        <f>'[4]2a_mell '!AA84</f>
        <v>0</v>
      </c>
      <c r="AB84" s="120">
        <f>'[4]2a_mell '!AB84</f>
        <v>0</v>
      </c>
      <c r="AC84" s="120">
        <f>'[4]2a_mell '!AC84</f>
        <v>4421.604</v>
      </c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  <c r="BH84" s="108"/>
    </row>
    <row r="85" spans="1:60" s="110" customFormat="1" ht="12" customHeight="1">
      <c r="A85" s="114" t="s">
        <v>116</v>
      </c>
      <c r="B85" s="431" t="s">
        <v>117</v>
      </c>
      <c r="C85" s="432"/>
      <c r="D85" s="432"/>
      <c r="E85" s="432"/>
      <c r="F85" s="432"/>
      <c r="G85" s="432"/>
      <c r="H85" s="432"/>
      <c r="I85" s="432"/>
      <c r="J85" s="432"/>
      <c r="K85" s="432"/>
      <c r="L85" s="432"/>
      <c r="M85" s="432"/>
      <c r="N85" s="432"/>
      <c r="O85" s="432"/>
      <c r="P85" s="432"/>
      <c r="Q85" s="432"/>
      <c r="R85" s="432"/>
      <c r="S85" s="432"/>
      <c r="T85" s="432"/>
      <c r="U85" s="432"/>
      <c r="V85" s="432"/>
      <c r="W85" s="432"/>
      <c r="X85" s="432"/>
      <c r="Y85" s="432"/>
      <c r="Z85" s="432"/>
      <c r="AA85" s="432"/>
      <c r="AB85" s="432"/>
      <c r="AC85" s="433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</row>
    <row r="86" spans="1:60" s="110" customFormat="1" ht="12">
      <c r="A86" s="443"/>
      <c r="B86" s="101" t="s">
        <v>118</v>
      </c>
      <c r="C86" s="102">
        <f>'[4]2a_mell '!C86</f>
        <v>0</v>
      </c>
      <c r="D86" s="102">
        <f>'[4]2a_mell '!D86</f>
        <v>0</v>
      </c>
      <c r="E86" s="102">
        <f>'[4]2a_mell '!E86</f>
        <v>0</v>
      </c>
      <c r="F86" s="102">
        <f>'[4]2a_mell '!F86</f>
        <v>0</v>
      </c>
      <c r="G86" s="102">
        <f>'[4]2a_mell '!G86</f>
        <v>0</v>
      </c>
      <c r="H86" s="102">
        <f>'[4]2a_mell '!H86</f>
        <v>0</v>
      </c>
      <c r="I86" s="102">
        <f>'[4]2a_mell '!I86</f>
        <v>0</v>
      </c>
      <c r="J86" s="102">
        <f>'[4]2a_mell '!J86</f>
        <v>0</v>
      </c>
      <c r="K86" s="102">
        <f>'[4]2a_mell '!K86</f>
        <v>0</v>
      </c>
      <c r="L86" s="102">
        <f>'[4]2a_mell '!L86</f>
        <v>0</v>
      </c>
      <c r="M86" s="102">
        <f>'[4]2a_mell '!M86</f>
        <v>0</v>
      </c>
      <c r="N86" s="102">
        <f>'[4]2a_mell '!N86</f>
        <v>0</v>
      </c>
      <c r="O86" s="102">
        <f>'[4]2a_mell '!O86</f>
        <v>0</v>
      </c>
      <c r="P86" s="102">
        <f>'[4]2a_mell '!P86</f>
        <v>0</v>
      </c>
      <c r="Q86" s="102">
        <f>'[4]2a_mell '!Q86</f>
        <v>0</v>
      </c>
      <c r="R86" s="102">
        <f>'[4]2a_mell '!R86</f>
        <v>0</v>
      </c>
      <c r="S86" s="102">
        <f>'[4]2a_mell '!S86</f>
        <v>0</v>
      </c>
      <c r="T86" s="102">
        <f>'[4]2a_mell '!T86</f>
        <v>0</v>
      </c>
      <c r="U86" s="102">
        <f>'[4]2a_mell '!U86</f>
        <v>0</v>
      </c>
      <c r="V86" s="102">
        <f>'[4]2a_mell '!V86</f>
        <v>0</v>
      </c>
      <c r="W86" s="102">
        <f>'[4]2a_mell '!W86</f>
        <v>0</v>
      </c>
      <c r="X86" s="102">
        <f>'[4]2a_mell '!X86</f>
        <v>0</v>
      </c>
      <c r="Y86" s="102">
        <f>'[4]2a_mell '!Y86</f>
        <v>0</v>
      </c>
      <c r="Z86" s="102">
        <f>'[4]2a_mell '!Z86</f>
        <v>0</v>
      </c>
      <c r="AA86" s="102">
        <f>'[4]2a_mell '!AA86</f>
        <v>0</v>
      </c>
      <c r="AB86" s="102">
        <f>'[4]2a_mell '!AB86</f>
        <v>0</v>
      </c>
      <c r="AC86" s="103">
        <f>'[4]2a_mell '!AC86</f>
        <v>0</v>
      </c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</row>
    <row r="87" spans="1:60" s="110" customFormat="1" ht="12">
      <c r="A87" s="444"/>
      <c r="B87" s="101" t="s">
        <v>119</v>
      </c>
      <c r="C87" s="102">
        <f>'[4]2a_mell '!C87</f>
        <v>0</v>
      </c>
      <c r="D87" s="102">
        <f>'[4]2a_mell '!D87</f>
        <v>0</v>
      </c>
      <c r="E87" s="102">
        <f>'[4]2a_mell '!E87</f>
        <v>0</v>
      </c>
      <c r="F87" s="102">
        <f>'[4]2a_mell '!F87</f>
        <v>0</v>
      </c>
      <c r="G87" s="102">
        <f>'[4]2a_mell '!G87</f>
        <v>0</v>
      </c>
      <c r="H87" s="102">
        <f>'[4]2a_mell '!H87</f>
        <v>0</v>
      </c>
      <c r="I87" s="102">
        <f>'[4]2a_mell '!I87</f>
        <v>0</v>
      </c>
      <c r="J87" s="102">
        <f>'[4]2a_mell '!J87</f>
        <v>0</v>
      </c>
      <c r="K87" s="102">
        <f>'[4]2a_mell '!K87</f>
        <v>0</v>
      </c>
      <c r="L87" s="102">
        <f>'[4]2a_mell '!L87</f>
        <v>0</v>
      </c>
      <c r="M87" s="102">
        <f>'[4]2a_mell '!M87</f>
        <v>0</v>
      </c>
      <c r="N87" s="102">
        <f>'[4]2a_mell '!N87</f>
        <v>0</v>
      </c>
      <c r="O87" s="102">
        <f>'[4]2a_mell '!O87</f>
        <v>0</v>
      </c>
      <c r="P87" s="102">
        <f>'[4]2a_mell '!P87</f>
        <v>0</v>
      </c>
      <c r="Q87" s="102">
        <f>'[4]2a_mell '!Q87</f>
        <v>0</v>
      </c>
      <c r="R87" s="102">
        <f>'[4]2a_mell '!R87</f>
        <v>0</v>
      </c>
      <c r="S87" s="102">
        <f>'[4]2a_mell '!S87</f>
        <v>0</v>
      </c>
      <c r="T87" s="102">
        <f>'[4]2a_mell '!T87</f>
        <v>0</v>
      </c>
      <c r="U87" s="102">
        <f>'[4]2a_mell '!U87</f>
        <v>0</v>
      </c>
      <c r="V87" s="102">
        <f>'[4]2a_mell '!V87</f>
        <v>0</v>
      </c>
      <c r="W87" s="102">
        <f>'[4]2a_mell '!W87</f>
        <v>0</v>
      </c>
      <c r="X87" s="102">
        <f>'[4]2a_mell '!X87</f>
        <v>0</v>
      </c>
      <c r="Y87" s="102">
        <f>'[4]2a_mell '!Y87</f>
        <v>0</v>
      </c>
      <c r="Z87" s="102">
        <f>'[4]2a_mell '!Z87</f>
        <v>0</v>
      </c>
      <c r="AA87" s="102">
        <f>'[4]2a_mell '!AA87</f>
        <v>0</v>
      </c>
      <c r="AB87" s="102">
        <f>'[4]2a_mell '!AB87</f>
        <v>0</v>
      </c>
      <c r="AC87" s="103">
        <f>'[4]2a_mell '!AC87</f>
        <v>0</v>
      </c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  <c r="BH87" s="108"/>
    </row>
    <row r="88" spans="1:60" s="110" customFormat="1" ht="12">
      <c r="A88" s="445"/>
      <c r="B88" s="107" t="s">
        <v>120</v>
      </c>
      <c r="C88" s="120">
        <f>'[4]2a_mell '!C88</f>
        <v>0</v>
      </c>
      <c r="D88" s="120">
        <f>'[4]2a_mell '!D88</f>
        <v>0</v>
      </c>
      <c r="E88" s="120">
        <f>'[4]2a_mell '!E88</f>
        <v>0</v>
      </c>
      <c r="F88" s="120">
        <f>'[4]2a_mell '!F88</f>
        <v>0</v>
      </c>
      <c r="G88" s="120">
        <f>'[4]2a_mell '!G88</f>
        <v>0</v>
      </c>
      <c r="H88" s="120">
        <f>'[4]2a_mell '!H88</f>
        <v>0</v>
      </c>
      <c r="I88" s="120">
        <f>'[4]2a_mell '!I88</f>
        <v>0</v>
      </c>
      <c r="J88" s="120">
        <f>'[4]2a_mell '!J88</f>
        <v>0</v>
      </c>
      <c r="K88" s="120">
        <f>'[4]2a_mell '!K88</f>
        <v>0</v>
      </c>
      <c r="L88" s="120">
        <f>'[4]2a_mell '!L88</f>
        <v>0</v>
      </c>
      <c r="M88" s="120">
        <f>'[4]2a_mell '!M88</f>
        <v>0</v>
      </c>
      <c r="N88" s="120">
        <f>'[4]2a_mell '!N88</f>
        <v>0</v>
      </c>
      <c r="O88" s="120">
        <f>'[4]2a_mell '!O88</f>
        <v>0</v>
      </c>
      <c r="P88" s="120">
        <f>'[4]2a_mell '!P88</f>
        <v>0</v>
      </c>
      <c r="Q88" s="120">
        <f>'[4]2a_mell '!Q88</f>
        <v>0</v>
      </c>
      <c r="R88" s="120">
        <f>'[4]2a_mell '!R88</f>
        <v>0</v>
      </c>
      <c r="S88" s="120">
        <f>'[4]2a_mell '!S88</f>
        <v>0</v>
      </c>
      <c r="T88" s="120">
        <f>'[4]2a_mell '!T88</f>
        <v>0</v>
      </c>
      <c r="U88" s="120">
        <f>'[4]2a_mell '!U88</f>
        <v>0</v>
      </c>
      <c r="V88" s="120">
        <f>'[4]2a_mell '!V88</f>
        <v>0</v>
      </c>
      <c r="W88" s="120">
        <f>'[4]2a_mell '!W88</f>
        <v>0</v>
      </c>
      <c r="X88" s="120">
        <f>'[4]2a_mell '!X88</f>
        <v>0</v>
      </c>
      <c r="Y88" s="120">
        <f>'[4]2a_mell '!Y88</f>
        <v>0</v>
      </c>
      <c r="Z88" s="120">
        <f>'[4]2a_mell '!Z88</f>
        <v>0</v>
      </c>
      <c r="AA88" s="120">
        <f>'[4]2a_mell '!AA88</f>
        <v>0</v>
      </c>
      <c r="AB88" s="120">
        <f>'[4]2a_mell '!AB88</f>
        <v>0</v>
      </c>
      <c r="AC88" s="120">
        <f>'[4]2a_mell '!AC88</f>
        <v>0</v>
      </c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  <c r="BH88" s="108"/>
    </row>
    <row r="89" spans="1:60" s="116" customFormat="1" ht="21" customHeight="1">
      <c r="A89" s="96" t="s">
        <v>71</v>
      </c>
      <c r="B89" s="446" t="s">
        <v>121</v>
      </c>
      <c r="C89" s="447"/>
      <c r="D89" s="447"/>
      <c r="E89" s="447"/>
      <c r="F89" s="447"/>
      <c r="G89" s="447"/>
      <c r="H89" s="447"/>
      <c r="I89" s="447"/>
      <c r="J89" s="447"/>
      <c r="K89" s="447"/>
      <c r="L89" s="447"/>
      <c r="M89" s="447"/>
      <c r="N89" s="447"/>
      <c r="O89" s="447"/>
      <c r="P89" s="447"/>
      <c r="Q89" s="447"/>
      <c r="R89" s="447"/>
      <c r="S89" s="447"/>
      <c r="T89" s="447"/>
      <c r="U89" s="447"/>
      <c r="V89" s="447"/>
      <c r="W89" s="447"/>
      <c r="X89" s="447"/>
      <c r="Y89" s="447"/>
      <c r="Z89" s="447"/>
      <c r="AA89" s="447"/>
      <c r="AB89" s="447"/>
      <c r="AC89" s="448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  <c r="BH89" s="115"/>
    </row>
    <row r="90" spans="1:60" s="95" customFormat="1" ht="11.25" customHeight="1">
      <c r="A90" s="449"/>
      <c r="B90" s="139" t="s">
        <v>122</v>
      </c>
      <c r="C90" s="102">
        <f>'[4]2a_mell '!C90</f>
        <v>0</v>
      </c>
      <c r="D90" s="102">
        <f>'[4]2a_mell '!D90</f>
        <v>0</v>
      </c>
      <c r="E90" s="102">
        <f>'[4]2a_mell '!E90</f>
        <v>0</v>
      </c>
      <c r="F90" s="102">
        <f>'[4]2a_mell '!F90</f>
        <v>0</v>
      </c>
      <c r="G90" s="102">
        <f>'[4]2a_mell '!G90</f>
        <v>0</v>
      </c>
      <c r="H90" s="102">
        <f>'[4]2a_mell '!H90</f>
        <v>0</v>
      </c>
      <c r="I90" s="102">
        <f>'[4]2a_mell '!I90</f>
        <v>0</v>
      </c>
      <c r="J90" s="102">
        <f>'[4]2a_mell '!J90</f>
        <v>0</v>
      </c>
      <c r="K90" s="102">
        <f>'[4]2a_mell '!K90</f>
        <v>0</v>
      </c>
      <c r="L90" s="102">
        <f>'[4]2a_mell '!L90</f>
        <v>0</v>
      </c>
      <c r="M90" s="102">
        <f>'[4]2a_mell '!M90</f>
        <v>0</v>
      </c>
      <c r="N90" s="102">
        <f>'[4]2a_mell '!N90</f>
        <v>0</v>
      </c>
      <c r="O90" s="102">
        <f>'[4]2a_mell '!O90</f>
        <v>0</v>
      </c>
      <c r="P90" s="102">
        <f>'[4]2a_mell '!P90</f>
        <v>0</v>
      </c>
      <c r="Q90" s="102">
        <f>'[4]2a_mell '!Q90</f>
        <v>0</v>
      </c>
      <c r="R90" s="102">
        <f>'[4]2a_mell '!R90</f>
        <v>0</v>
      </c>
      <c r="S90" s="102">
        <f>'[4]2a_mell '!S90</f>
        <v>0</v>
      </c>
      <c r="T90" s="102">
        <f>'[4]2a_mell '!T90</f>
        <v>0</v>
      </c>
      <c r="U90" s="102">
        <f>'[4]2a_mell '!U90</f>
        <v>0</v>
      </c>
      <c r="V90" s="102">
        <f>'[4]2a_mell '!V90</f>
        <v>0</v>
      </c>
      <c r="W90" s="102">
        <f>'[4]2a_mell '!W90</f>
        <v>0</v>
      </c>
      <c r="X90" s="102">
        <f>'[4]2a_mell '!X90</f>
        <v>0</v>
      </c>
      <c r="Y90" s="102">
        <f>'[4]2a_mell '!Y90</f>
        <v>0</v>
      </c>
      <c r="Z90" s="102">
        <f>'[4]2a_mell '!Z90</f>
        <v>0</v>
      </c>
      <c r="AA90" s="102">
        <f>'[4]2a_mell '!AA90</f>
        <v>0</v>
      </c>
      <c r="AB90" s="102">
        <f>'[4]2a_mell '!AB90</f>
        <v>0</v>
      </c>
      <c r="AC90" s="103">
        <f>'[4]2a_mell '!AC90</f>
        <v>0</v>
      </c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</row>
    <row r="91" spans="1:60" s="95" customFormat="1" ht="12">
      <c r="A91" s="450"/>
      <c r="B91" s="139" t="s">
        <v>123</v>
      </c>
      <c r="C91" s="102">
        <f>'[4]2a_mell '!C91</f>
        <v>0</v>
      </c>
      <c r="D91" s="102">
        <f>'[4]2a_mell '!D91</f>
        <v>0</v>
      </c>
      <c r="E91" s="102">
        <f>'[4]2a_mell '!E91</f>
        <v>0</v>
      </c>
      <c r="F91" s="102">
        <f>'[4]2a_mell '!F91</f>
        <v>0</v>
      </c>
      <c r="G91" s="102">
        <f>'[4]2a_mell '!G91</f>
        <v>0</v>
      </c>
      <c r="H91" s="102">
        <f>'[4]2a_mell '!H91</f>
        <v>0</v>
      </c>
      <c r="I91" s="102">
        <f>'[4]2a_mell '!I91</f>
        <v>0</v>
      </c>
      <c r="J91" s="102">
        <f>'[4]2a_mell '!J91</f>
        <v>0</v>
      </c>
      <c r="K91" s="102">
        <f>'[4]2a_mell '!K91</f>
        <v>0</v>
      </c>
      <c r="L91" s="102">
        <f>'[4]2a_mell '!L91</f>
        <v>0</v>
      </c>
      <c r="M91" s="102">
        <f>'[4]2a_mell '!M91</f>
        <v>0</v>
      </c>
      <c r="N91" s="102">
        <f>'[4]2a_mell '!N91</f>
        <v>0</v>
      </c>
      <c r="O91" s="102">
        <f>'[4]2a_mell '!O91</f>
        <v>0</v>
      </c>
      <c r="P91" s="102">
        <f>'[4]2a_mell '!P91</f>
        <v>0</v>
      </c>
      <c r="Q91" s="102">
        <f>'[4]2a_mell '!Q91</f>
        <v>0</v>
      </c>
      <c r="R91" s="102">
        <f>'[4]2a_mell '!R91</f>
        <v>0</v>
      </c>
      <c r="S91" s="102">
        <f>'[4]2a_mell '!S91</f>
        <v>0</v>
      </c>
      <c r="T91" s="102">
        <f>'[4]2a_mell '!T91</f>
        <v>0</v>
      </c>
      <c r="U91" s="102">
        <f>'[4]2a_mell '!U91</f>
        <v>0</v>
      </c>
      <c r="V91" s="102">
        <f>'[4]2a_mell '!V91</f>
        <v>0</v>
      </c>
      <c r="W91" s="102">
        <f>'[4]2a_mell '!W91</f>
        <v>0</v>
      </c>
      <c r="X91" s="102">
        <f>'[4]2a_mell '!X91</f>
        <v>0</v>
      </c>
      <c r="Y91" s="102">
        <f>'[4]2a_mell '!Y91</f>
        <v>0</v>
      </c>
      <c r="Z91" s="102">
        <f>'[4]2a_mell '!Z91</f>
        <v>0</v>
      </c>
      <c r="AA91" s="102">
        <f>'[4]2a_mell '!AA91</f>
        <v>0</v>
      </c>
      <c r="AB91" s="102">
        <f>'[4]2a_mell '!AB91</f>
        <v>0</v>
      </c>
      <c r="AC91" s="103">
        <f>'[4]2a_mell '!AC91</f>
        <v>0</v>
      </c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</row>
    <row r="92" spans="1:60" s="110" customFormat="1" ht="24">
      <c r="A92" s="451"/>
      <c r="B92" s="140" t="s">
        <v>124</v>
      </c>
      <c r="C92" s="120">
        <f>'[4]2a_mell '!C92</f>
        <v>0</v>
      </c>
      <c r="D92" s="120">
        <f>'[4]2a_mell '!D92</f>
        <v>0</v>
      </c>
      <c r="E92" s="120">
        <f>'[4]2a_mell '!E92</f>
        <v>0</v>
      </c>
      <c r="F92" s="120">
        <f>'[4]2a_mell '!F92</f>
        <v>0</v>
      </c>
      <c r="G92" s="120">
        <f>'[4]2a_mell '!G92</f>
        <v>0</v>
      </c>
      <c r="H92" s="120">
        <f>'[4]2a_mell '!H92</f>
        <v>0</v>
      </c>
      <c r="I92" s="120">
        <f>'[4]2a_mell '!I92</f>
        <v>0</v>
      </c>
      <c r="J92" s="120">
        <f>'[4]2a_mell '!J92</f>
        <v>0</v>
      </c>
      <c r="K92" s="120">
        <f>'[4]2a_mell '!K92</f>
        <v>0</v>
      </c>
      <c r="L92" s="120">
        <f>'[4]2a_mell '!L92</f>
        <v>0</v>
      </c>
      <c r="M92" s="120">
        <f>'[4]2a_mell '!M92</f>
        <v>0</v>
      </c>
      <c r="N92" s="120">
        <f>'[4]2a_mell '!N92</f>
        <v>0</v>
      </c>
      <c r="O92" s="120">
        <f>'[4]2a_mell '!O92</f>
        <v>0</v>
      </c>
      <c r="P92" s="120">
        <f>'[4]2a_mell '!P92</f>
        <v>0</v>
      </c>
      <c r="Q92" s="120">
        <f>'[4]2a_mell '!Q92</f>
        <v>0</v>
      </c>
      <c r="R92" s="120">
        <f>'[4]2a_mell '!R92</f>
        <v>0</v>
      </c>
      <c r="S92" s="120">
        <f>'[4]2a_mell '!S92</f>
        <v>0</v>
      </c>
      <c r="T92" s="120">
        <f>'[4]2a_mell '!T92</f>
        <v>0</v>
      </c>
      <c r="U92" s="120">
        <f>'[4]2a_mell '!U92</f>
        <v>0</v>
      </c>
      <c r="V92" s="120">
        <f>'[4]2a_mell '!V92</f>
        <v>0</v>
      </c>
      <c r="W92" s="120">
        <f>'[4]2a_mell '!W92</f>
        <v>0</v>
      </c>
      <c r="X92" s="120">
        <f>'[4]2a_mell '!X92</f>
        <v>0</v>
      </c>
      <c r="Y92" s="120">
        <f>'[4]2a_mell '!Y92</f>
        <v>0</v>
      </c>
      <c r="Z92" s="120">
        <f>'[4]2a_mell '!Z92</f>
        <v>0</v>
      </c>
      <c r="AA92" s="120">
        <f>'[4]2a_mell '!AA92</f>
        <v>0</v>
      </c>
      <c r="AB92" s="120">
        <f>'[4]2a_mell '!AB92</f>
        <v>0</v>
      </c>
      <c r="AC92" s="120">
        <f>'[4]2a_mell '!AC92</f>
        <v>0</v>
      </c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C92" s="108"/>
      <c r="BD92" s="108"/>
      <c r="BE92" s="108"/>
      <c r="BF92" s="108"/>
      <c r="BG92" s="108"/>
      <c r="BH92" s="108"/>
    </row>
    <row r="93" spans="1:60" s="84" customFormat="1" ht="12" customHeight="1">
      <c r="A93" s="96" t="s">
        <v>76</v>
      </c>
      <c r="B93" s="431" t="s">
        <v>4</v>
      </c>
      <c r="C93" s="432"/>
      <c r="D93" s="432"/>
      <c r="E93" s="432"/>
      <c r="F93" s="432"/>
      <c r="G93" s="432"/>
      <c r="H93" s="432"/>
      <c r="I93" s="432"/>
      <c r="J93" s="432"/>
      <c r="K93" s="432"/>
      <c r="L93" s="432"/>
      <c r="M93" s="432"/>
      <c r="N93" s="432"/>
      <c r="O93" s="432"/>
      <c r="P93" s="432"/>
      <c r="Q93" s="432"/>
      <c r="R93" s="432"/>
      <c r="S93" s="432"/>
      <c r="T93" s="432"/>
      <c r="U93" s="432"/>
      <c r="V93" s="432"/>
      <c r="W93" s="432"/>
      <c r="X93" s="432"/>
      <c r="Y93" s="432"/>
      <c r="Z93" s="432"/>
      <c r="AA93" s="432"/>
      <c r="AB93" s="432"/>
      <c r="AC93" s="433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</row>
    <row r="94" spans="1:60" s="84" customFormat="1" ht="12">
      <c r="A94" s="434"/>
      <c r="B94" s="101" t="s">
        <v>125</v>
      </c>
      <c r="C94" s="102">
        <f>'[4]2a_mell '!C94</f>
        <v>0</v>
      </c>
      <c r="D94" s="102">
        <f>'[4]2a_mell '!D94</f>
        <v>0</v>
      </c>
      <c r="E94" s="102">
        <f>'[4]2a_mell '!E94</f>
        <v>0</v>
      </c>
      <c r="F94" s="102">
        <f>'[4]2a_mell '!F94</f>
        <v>0</v>
      </c>
      <c r="G94" s="102">
        <f>'[4]2a_mell '!G94</f>
        <v>0</v>
      </c>
      <c r="H94" s="102">
        <f>'[4]2a_mell '!H94</f>
        <v>0</v>
      </c>
      <c r="I94" s="102">
        <f>'[4]2a_mell '!I94</f>
        <v>0</v>
      </c>
      <c r="J94" s="102">
        <f>'[4]2a_mell '!J94</f>
        <v>0</v>
      </c>
      <c r="K94" s="102">
        <f>'[4]2a_mell '!K94</f>
        <v>0</v>
      </c>
      <c r="L94" s="102">
        <f>'[4]2a_mell '!L94</f>
        <v>0</v>
      </c>
      <c r="M94" s="102">
        <f>'[4]2a_mell '!M94</f>
        <v>0</v>
      </c>
      <c r="N94" s="102">
        <f>'[4]2a_mell '!N94</f>
        <v>0</v>
      </c>
      <c r="O94" s="102">
        <f>'[4]2a_mell '!O94</f>
        <v>0</v>
      </c>
      <c r="P94" s="102">
        <f>'[4]2a_mell '!P94</f>
        <v>0</v>
      </c>
      <c r="Q94" s="102">
        <f>'[4]2a_mell '!Q94</f>
        <v>0</v>
      </c>
      <c r="R94" s="102">
        <f>'[4]2a_mell '!R94</f>
        <v>0</v>
      </c>
      <c r="S94" s="102">
        <f>'[4]2a_mell '!S94</f>
        <v>0</v>
      </c>
      <c r="T94" s="102">
        <f>'[4]2a_mell '!T94</f>
        <v>0</v>
      </c>
      <c r="U94" s="102">
        <f>'[4]2a_mell '!U94</f>
        <v>0</v>
      </c>
      <c r="V94" s="102">
        <f>'[4]2a_mell '!V94</f>
        <v>0</v>
      </c>
      <c r="W94" s="102">
        <f>'[4]2a_mell '!W94</f>
        <v>0</v>
      </c>
      <c r="X94" s="102">
        <f>'[4]2a_mell '!X94</f>
        <v>0</v>
      </c>
      <c r="Y94" s="102">
        <f>'[4]2a_mell '!Y94</f>
        <v>0</v>
      </c>
      <c r="Z94" s="102">
        <f>'[4]2a_mell '!Z94</f>
        <v>0</v>
      </c>
      <c r="AA94" s="102">
        <f>'[4]2a_mell '!AA94</f>
        <v>0</v>
      </c>
      <c r="AB94" s="102">
        <f>'[4]2a_mell '!AB94</f>
        <v>0</v>
      </c>
      <c r="AC94" s="103">
        <f>'[4]2a_mell '!AC94</f>
        <v>0</v>
      </c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</row>
    <row r="95" spans="1:60" s="84" customFormat="1" ht="12">
      <c r="A95" s="435"/>
      <c r="B95" s="101" t="s">
        <v>126</v>
      </c>
      <c r="C95" s="102">
        <f>'[4]2a_mell '!C95</f>
        <v>0</v>
      </c>
      <c r="D95" s="102">
        <f>'[4]2a_mell '!D95</f>
        <v>0</v>
      </c>
      <c r="E95" s="102">
        <f>'[4]2a_mell '!E95</f>
        <v>0</v>
      </c>
      <c r="F95" s="102">
        <f>'[4]2a_mell '!F95</f>
        <v>0</v>
      </c>
      <c r="G95" s="102">
        <f>'[4]2a_mell '!G95</f>
        <v>0</v>
      </c>
      <c r="H95" s="102">
        <f>'[4]2a_mell '!H95</f>
        <v>194297</v>
      </c>
      <c r="I95" s="102">
        <f>'[4]2a_mell '!I95</f>
        <v>0</v>
      </c>
      <c r="J95" s="102">
        <f>'[4]2a_mell '!J95</f>
        <v>0</v>
      </c>
      <c r="K95" s="102">
        <f>'[4]2a_mell '!K95</f>
        <v>0</v>
      </c>
      <c r="L95" s="102">
        <f>'[4]2a_mell '!L95</f>
        <v>0</v>
      </c>
      <c r="M95" s="102">
        <f>'[4]2a_mell '!M95</f>
        <v>0</v>
      </c>
      <c r="N95" s="102">
        <f>'[4]2a_mell '!N95</f>
        <v>0</v>
      </c>
      <c r="O95" s="102">
        <f>'[4]2a_mell '!O95</f>
        <v>0</v>
      </c>
      <c r="P95" s="102">
        <f>'[4]2a_mell '!P95</f>
        <v>0</v>
      </c>
      <c r="Q95" s="102">
        <f>'[4]2a_mell '!Q95</f>
        <v>0</v>
      </c>
      <c r="R95" s="102">
        <f>'[4]2a_mell '!R95</f>
        <v>0</v>
      </c>
      <c r="S95" s="102">
        <f>'[4]2a_mell '!S95</f>
        <v>0</v>
      </c>
      <c r="T95" s="102">
        <f>'[4]2a_mell '!T95</f>
        <v>0</v>
      </c>
      <c r="U95" s="102">
        <f>'[4]2a_mell '!U95</f>
        <v>0</v>
      </c>
      <c r="V95" s="102">
        <f>'[4]2a_mell '!V95</f>
        <v>0</v>
      </c>
      <c r="W95" s="102">
        <f>'[4]2a_mell '!W95</f>
        <v>0</v>
      </c>
      <c r="X95" s="102">
        <f>'[4]2a_mell '!X95</f>
        <v>0</v>
      </c>
      <c r="Y95" s="102">
        <f>'[4]2a_mell '!Y95</f>
        <v>0</v>
      </c>
      <c r="Z95" s="102">
        <f>'[4]2a_mell '!Z95</f>
        <v>0</v>
      </c>
      <c r="AA95" s="102">
        <f>'[4]2a_mell '!AA95</f>
        <v>0</v>
      </c>
      <c r="AB95" s="102">
        <f>'[4]2a_mell '!AB95</f>
        <v>0</v>
      </c>
      <c r="AC95" s="103">
        <f>'[4]2a_mell '!AC95</f>
        <v>194297</v>
      </c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</row>
    <row r="96" spans="1:60" s="110" customFormat="1" ht="12">
      <c r="A96" s="452"/>
      <c r="B96" s="107" t="s">
        <v>84</v>
      </c>
      <c r="C96" s="120">
        <f>'[4]2a_mell '!C96</f>
        <v>0</v>
      </c>
      <c r="D96" s="120">
        <f>'[4]2a_mell '!D96</f>
        <v>0</v>
      </c>
      <c r="E96" s="120">
        <f>'[4]2a_mell '!E96</f>
        <v>0</v>
      </c>
      <c r="F96" s="120">
        <f>'[4]2a_mell '!F96</f>
        <v>0</v>
      </c>
      <c r="G96" s="120">
        <f>'[4]2a_mell '!G96</f>
        <v>0</v>
      </c>
      <c r="H96" s="120">
        <f>'[4]2a_mell '!H96</f>
        <v>194297</v>
      </c>
      <c r="I96" s="120">
        <f>'[4]2a_mell '!I96</f>
        <v>0</v>
      </c>
      <c r="J96" s="120">
        <f>'[4]2a_mell '!J96</f>
        <v>0</v>
      </c>
      <c r="K96" s="120">
        <f>'[4]2a_mell '!K96</f>
        <v>0</v>
      </c>
      <c r="L96" s="120">
        <f>'[4]2a_mell '!L96</f>
        <v>0</v>
      </c>
      <c r="M96" s="120">
        <f>'[4]2a_mell '!M96</f>
        <v>0</v>
      </c>
      <c r="N96" s="120">
        <f>'[4]2a_mell '!N96</f>
        <v>0</v>
      </c>
      <c r="O96" s="120">
        <f>'[4]2a_mell '!O96</f>
        <v>0</v>
      </c>
      <c r="P96" s="120">
        <f>'[4]2a_mell '!P96</f>
        <v>0</v>
      </c>
      <c r="Q96" s="120">
        <f>'[4]2a_mell '!Q96</f>
        <v>0</v>
      </c>
      <c r="R96" s="120">
        <f>'[4]2a_mell '!R96</f>
        <v>0</v>
      </c>
      <c r="S96" s="120">
        <f>'[4]2a_mell '!S96</f>
        <v>0</v>
      </c>
      <c r="T96" s="120">
        <f>'[4]2a_mell '!T96</f>
        <v>0</v>
      </c>
      <c r="U96" s="120">
        <f>'[4]2a_mell '!U96</f>
        <v>0</v>
      </c>
      <c r="V96" s="120">
        <f>'[4]2a_mell '!V96</f>
        <v>0</v>
      </c>
      <c r="W96" s="120">
        <f>'[4]2a_mell '!W96</f>
        <v>0</v>
      </c>
      <c r="X96" s="120">
        <f>'[4]2a_mell '!X96</f>
        <v>0</v>
      </c>
      <c r="Y96" s="120">
        <f>'[4]2a_mell '!Y96</f>
        <v>0</v>
      </c>
      <c r="Z96" s="120">
        <f>'[4]2a_mell '!Z96</f>
        <v>0</v>
      </c>
      <c r="AA96" s="120">
        <f>'[4]2a_mell '!AA96</f>
        <v>0</v>
      </c>
      <c r="AB96" s="120">
        <f>'[4]2a_mell '!AB96</f>
        <v>0</v>
      </c>
      <c r="AC96" s="120">
        <f>'[4]2a_mell '!AC96</f>
        <v>194297</v>
      </c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  <c r="BH96" s="108"/>
    </row>
    <row r="97" spans="1:60" s="84" customFormat="1" ht="12" customHeight="1">
      <c r="A97" s="96" t="s">
        <v>81</v>
      </c>
      <c r="B97" s="431" t="s">
        <v>127</v>
      </c>
      <c r="C97" s="432"/>
      <c r="D97" s="432"/>
      <c r="E97" s="432"/>
      <c r="F97" s="432"/>
      <c r="G97" s="432"/>
      <c r="H97" s="432"/>
      <c r="I97" s="432"/>
      <c r="J97" s="432"/>
      <c r="K97" s="432"/>
      <c r="L97" s="432"/>
      <c r="M97" s="432"/>
      <c r="N97" s="432"/>
      <c r="O97" s="432"/>
      <c r="P97" s="432"/>
      <c r="Q97" s="432"/>
      <c r="R97" s="432"/>
      <c r="S97" s="432"/>
      <c r="T97" s="432"/>
      <c r="U97" s="432"/>
      <c r="V97" s="432"/>
      <c r="W97" s="432"/>
      <c r="X97" s="432"/>
      <c r="Y97" s="432"/>
      <c r="Z97" s="432"/>
      <c r="AA97" s="432"/>
      <c r="AB97" s="432"/>
      <c r="AC97" s="433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</row>
    <row r="98" spans="1:60" s="84" customFormat="1" ht="12">
      <c r="A98" s="434"/>
      <c r="B98" s="101" t="s">
        <v>128</v>
      </c>
      <c r="C98" s="102">
        <f>'[4]2a_mell '!C98</f>
        <v>0</v>
      </c>
      <c r="D98" s="102">
        <f>'[4]2a_mell '!D98</f>
        <v>0</v>
      </c>
      <c r="E98" s="102">
        <f>'[4]2a_mell '!E98</f>
        <v>0</v>
      </c>
      <c r="F98" s="102">
        <f>'[4]2a_mell '!F98</f>
        <v>0</v>
      </c>
      <c r="G98" s="102">
        <f>'[4]2a_mell '!G98</f>
        <v>0</v>
      </c>
      <c r="H98" s="102">
        <f>'[4]2a_mell '!H98</f>
        <v>1530.2999999999993</v>
      </c>
      <c r="I98" s="102">
        <f>'[4]2a_mell '!I98</f>
        <v>0</v>
      </c>
      <c r="J98" s="102">
        <f>'[4]2a_mell '!J98</f>
        <v>0</v>
      </c>
      <c r="K98" s="102">
        <f>'[4]2a_mell '!K98</f>
        <v>0</v>
      </c>
      <c r="L98" s="102">
        <f>'[4]2a_mell '!L98</f>
        <v>0</v>
      </c>
      <c r="M98" s="102">
        <f>'[4]2a_mell '!M98</f>
        <v>0</v>
      </c>
      <c r="N98" s="102">
        <f>'[4]2a_mell '!N98</f>
        <v>0</v>
      </c>
      <c r="O98" s="102">
        <f>'[4]2a_mell '!O98</f>
        <v>0</v>
      </c>
      <c r="P98" s="102">
        <f>'[4]2a_mell '!P98</f>
        <v>0</v>
      </c>
      <c r="Q98" s="102">
        <f>'[4]2a_mell '!Q98</f>
        <v>0</v>
      </c>
      <c r="R98" s="102">
        <f>'[4]2a_mell '!R98</f>
        <v>0</v>
      </c>
      <c r="S98" s="102">
        <f>'[4]2a_mell '!S98</f>
        <v>0</v>
      </c>
      <c r="T98" s="102">
        <f>'[4]2a_mell '!T98</f>
        <v>0</v>
      </c>
      <c r="U98" s="102">
        <f>'[4]2a_mell '!U98</f>
        <v>0</v>
      </c>
      <c r="V98" s="102">
        <f>'[4]2a_mell '!V98</f>
        <v>0</v>
      </c>
      <c r="W98" s="102">
        <f>'[4]2a_mell '!W98</f>
        <v>0</v>
      </c>
      <c r="X98" s="102">
        <f>'[4]2a_mell '!X98</f>
        <v>0</v>
      </c>
      <c r="Y98" s="102">
        <f>'[4]2a_mell '!Y98</f>
        <v>0</v>
      </c>
      <c r="Z98" s="102">
        <f>'[4]2a_mell '!Z98</f>
        <v>0</v>
      </c>
      <c r="AA98" s="102">
        <f>'[4]2a_mell '!AA98</f>
        <v>0</v>
      </c>
      <c r="AB98" s="102">
        <f>'[4]2a_mell '!AB98</f>
        <v>0</v>
      </c>
      <c r="AC98" s="103">
        <f>'[4]2a_mell '!AC98</f>
        <v>1530.2999999999993</v>
      </c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</row>
    <row r="99" spans="1:60" s="84" customFormat="1" ht="12">
      <c r="A99" s="435"/>
      <c r="B99" s="101" t="s">
        <v>129</v>
      </c>
      <c r="C99" s="102">
        <f>'[4]2a_mell '!C99</f>
        <v>0</v>
      </c>
      <c r="D99" s="102">
        <f>'[4]2a_mell '!D99</f>
        <v>0</v>
      </c>
      <c r="E99" s="102">
        <f>'[4]2a_mell '!E99</f>
        <v>0</v>
      </c>
      <c r="F99" s="102">
        <f>'[4]2a_mell '!F99</f>
        <v>0</v>
      </c>
      <c r="G99" s="102">
        <f>'[4]2a_mell '!G99</f>
        <v>0</v>
      </c>
      <c r="H99" s="102">
        <f>'[4]2a_mell '!H99</f>
        <v>23842</v>
      </c>
      <c r="I99" s="102">
        <f>'[4]2a_mell '!I99</f>
        <v>0</v>
      </c>
      <c r="J99" s="102">
        <f>'[4]2a_mell '!J99</f>
        <v>0</v>
      </c>
      <c r="K99" s="102">
        <f>'[4]2a_mell '!K99</f>
        <v>0</v>
      </c>
      <c r="L99" s="102">
        <f>'[4]2a_mell '!L99</f>
        <v>0</v>
      </c>
      <c r="M99" s="102">
        <f>'[4]2a_mell '!M99</f>
        <v>0</v>
      </c>
      <c r="N99" s="102">
        <f>'[4]2a_mell '!N99</f>
        <v>0</v>
      </c>
      <c r="O99" s="102">
        <f>'[4]2a_mell '!O99</f>
        <v>0</v>
      </c>
      <c r="P99" s="102">
        <f>'[4]2a_mell '!P99</f>
        <v>0</v>
      </c>
      <c r="Q99" s="102">
        <f>'[4]2a_mell '!Q99</f>
        <v>0</v>
      </c>
      <c r="R99" s="102">
        <f>'[4]2a_mell '!R99</f>
        <v>0</v>
      </c>
      <c r="S99" s="102">
        <f>'[4]2a_mell '!S99</f>
        <v>0</v>
      </c>
      <c r="T99" s="102">
        <f>'[4]2a_mell '!T99</f>
        <v>0</v>
      </c>
      <c r="U99" s="102">
        <f>'[4]2a_mell '!U99</f>
        <v>0</v>
      </c>
      <c r="V99" s="102">
        <f>'[4]2a_mell '!V99</f>
        <v>0</v>
      </c>
      <c r="W99" s="102">
        <f>'[4]2a_mell '!W99</f>
        <v>0</v>
      </c>
      <c r="X99" s="102">
        <f>'[4]2a_mell '!X99</f>
        <v>0</v>
      </c>
      <c r="Y99" s="102">
        <f>'[4]2a_mell '!Y99</f>
        <v>0</v>
      </c>
      <c r="Z99" s="102">
        <f>'[4]2a_mell '!Z99</f>
        <v>0</v>
      </c>
      <c r="AA99" s="102">
        <f>'[4]2a_mell '!AA99</f>
        <v>0</v>
      </c>
      <c r="AB99" s="102">
        <f>'[4]2a_mell '!AB99</f>
        <v>0</v>
      </c>
      <c r="AC99" s="103">
        <f>'[4]2a_mell '!AC99</f>
        <v>23842</v>
      </c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</row>
    <row r="100" spans="1:60" s="110" customFormat="1" ht="12.75" thickBot="1">
      <c r="A100" s="436"/>
      <c r="B100" s="119" t="s">
        <v>130</v>
      </c>
      <c r="C100" s="120">
        <f>'[4]2a_mell '!C100</f>
        <v>0</v>
      </c>
      <c r="D100" s="120">
        <f>'[4]2a_mell '!D100</f>
        <v>0</v>
      </c>
      <c r="E100" s="120">
        <f>'[4]2a_mell '!E100</f>
        <v>0</v>
      </c>
      <c r="F100" s="120">
        <f>'[4]2a_mell '!F100</f>
        <v>0</v>
      </c>
      <c r="G100" s="120">
        <f>'[4]2a_mell '!G100</f>
        <v>0</v>
      </c>
      <c r="H100" s="120">
        <f>'[4]2a_mell '!H100</f>
        <v>25372.3</v>
      </c>
      <c r="I100" s="120">
        <f>'[4]2a_mell '!I100</f>
        <v>0</v>
      </c>
      <c r="J100" s="120">
        <f>'[4]2a_mell '!J100</f>
        <v>0</v>
      </c>
      <c r="K100" s="120">
        <f>'[4]2a_mell '!K100</f>
        <v>0</v>
      </c>
      <c r="L100" s="120">
        <f>'[4]2a_mell '!L100</f>
        <v>0</v>
      </c>
      <c r="M100" s="120">
        <f>'[4]2a_mell '!M100</f>
        <v>0</v>
      </c>
      <c r="N100" s="120">
        <f>'[4]2a_mell '!N100</f>
        <v>0</v>
      </c>
      <c r="O100" s="120">
        <f>'[4]2a_mell '!O100</f>
        <v>0</v>
      </c>
      <c r="P100" s="120">
        <f>'[4]2a_mell '!P100</f>
        <v>0</v>
      </c>
      <c r="Q100" s="120">
        <f>'[4]2a_mell '!Q100</f>
        <v>0</v>
      </c>
      <c r="R100" s="120">
        <f>'[4]2a_mell '!R100</f>
        <v>0</v>
      </c>
      <c r="S100" s="120">
        <f>'[4]2a_mell '!S100</f>
        <v>0</v>
      </c>
      <c r="T100" s="120">
        <f>'[4]2a_mell '!T100</f>
        <v>0</v>
      </c>
      <c r="U100" s="120">
        <f>'[4]2a_mell '!U100</f>
        <v>0</v>
      </c>
      <c r="V100" s="120">
        <f>'[4]2a_mell '!V100</f>
        <v>0</v>
      </c>
      <c r="W100" s="120">
        <f>'[4]2a_mell '!W100</f>
        <v>0</v>
      </c>
      <c r="X100" s="120">
        <f>'[4]2a_mell '!X100</f>
        <v>0</v>
      </c>
      <c r="Y100" s="120">
        <f>'[4]2a_mell '!Y100</f>
        <v>0</v>
      </c>
      <c r="Z100" s="120">
        <f>'[4]2a_mell '!Z100</f>
        <v>0</v>
      </c>
      <c r="AA100" s="120">
        <f>'[4]2a_mell '!AA100</f>
        <v>0</v>
      </c>
      <c r="AB100" s="120">
        <f>'[4]2a_mell '!AB100</f>
        <v>0</v>
      </c>
      <c r="AC100" s="120">
        <f>'[4]2a_mell '!AC100</f>
        <v>25372.3</v>
      </c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</row>
    <row r="101" spans="1:60" s="144" customFormat="1" ht="15" thickBot="1">
      <c r="A101" s="437" t="s">
        <v>131</v>
      </c>
      <c r="B101" s="438"/>
      <c r="C101" s="141">
        <f aca="true" t="shared" si="3" ref="C101:AB101">C100+C96+C92+C88+C84+C80+C74</f>
        <v>100</v>
      </c>
      <c r="D101" s="141">
        <f t="shared" si="3"/>
        <v>1370</v>
      </c>
      <c r="E101" s="141">
        <f t="shared" si="3"/>
        <v>0</v>
      </c>
      <c r="F101" s="141">
        <f>F100+F96+F92+F88+F84+F80+F74</f>
        <v>22522.319999999996</v>
      </c>
      <c r="G101" s="141">
        <f t="shared" si="3"/>
        <v>240</v>
      </c>
      <c r="H101" s="141">
        <f t="shared" si="3"/>
        <v>353194.73303325474</v>
      </c>
      <c r="I101" s="141">
        <f t="shared" si="3"/>
        <v>0</v>
      </c>
      <c r="J101" s="141">
        <f t="shared" si="3"/>
        <v>13407.49</v>
      </c>
      <c r="K101" s="141">
        <f t="shared" si="3"/>
        <v>156</v>
      </c>
      <c r="L101" s="141">
        <f t="shared" si="3"/>
        <v>10749.6</v>
      </c>
      <c r="M101" s="141">
        <f t="shared" si="3"/>
        <v>0</v>
      </c>
      <c r="N101" s="141">
        <f t="shared" si="3"/>
        <v>0</v>
      </c>
      <c r="O101" s="141">
        <f t="shared" si="3"/>
        <v>0</v>
      </c>
      <c r="P101" s="141">
        <f t="shared" si="3"/>
        <v>9041.930400000001</v>
      </c>
      <c r="Q101" s="141">
        <f t="shared" si="3"/>
        <v>57</v>
      </c>
      <c r="R101" s="141">
        <f t="shared" si="3"/>
        <v>510.96</v>
      </c>
      <c r="S101" s="141">
        <f t="shared" si="3"/>
        <v>0</v>
      </c>
      <c r="T101" s="141">
        <f t="shared" si="3"/>
        <v>19104</v>
      </c>
      <c r="U101" s="141">
        <f t="shared" si="3"/>
        <v>4009</v>
      </c>
      <c r="V101" s="141"/>
      <c r="W101" s="141">
        <f t="shared" si="3"/>
        <v>26163.2</v>
      </c>
      <c r="X101" s="141">
        <f t="shared" si="3"/>
        <v>2128.8</v>
      </c>
      <c r="Y101" s="141">
        <f t="shared" si="3"/>
        <v>6509.28</v>
      </c>
      <c r="Z101" s="141">
        <f t="shared" si="3"/>
        <v>156</v>
      </c>
      <c r="AA101" s="141">
        <f t="shared" si="3"/>
        <v>453.6</v>
      </c>
      <c r="AB101" s="141">
        <f t="shared" si="3"/>
        <v>56790.49901666666</v>
      </c>
      <c r="AC101" s="191">
        <f>AC100+AC96+AC92+AC88+AC84+AC80+AC74</f>
        <v>527764.4124499215</v>
      </c>
      <c r="AD101" s="142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143"/>
      <c r="AP101" s="143"/>
      <c r="AQ101" s="143"/>
      <c r="AR101" s="143"/>
      <c r="AS101" s="143"/>
      <c r="AT101" s="143"/>
      <c r="AU101" s="143"/>
      <c r="AV101" s="143"/>
      <c r="AW101" s="143"/>
      <c r="AX101" s="143"/>
      <c r="AY101" s="143"/>
      <c r="AZ101" s="143"/>
      <c r="BA101" s="143"/>
      <c r="BB101" s="143"/>
      <c r="BC101" s="143"/>
      <c r="BD101" s="143"/>
      <c r="BE101" s="143"/>
      <c r="BF101" s="143"/>
      <c r="BG101" s="143"/>
      <c r="BH101" s="143"/>
    </row>
    <row r="102" spans="1:60" s="147" customFormat="1" ht="12" customHeight="1" hidden="1">
      <c r="A102" s="439"/>
      <c r="B102" s="440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</row>
    <row r="103" spans="1:60" s="147" customFormat="1" ht="12" customHeight="1">
      <c r="A103" s="441"/>
      <c r="B103" s="441"/>
      <c r="C103" s="441"/>
      <c r="D103" s="441"/>
      <c r="E103" s="441"/>
      <c r="F103" s="441"/>
      <c r="G103" s="441"/>
      <c r="H103" s="441"/>
      <c r="I103" s="441"/>
      <c r="J103" s="441"/>
      <c r="K103" s="441"/>
      <c r="L103" s="441"/>
      <c r="M103" s="441"/>
      <c r="N103" s="441"/>
      <c r="O103" s="441"/>
      <c r="P103" s="441"/>
      <c r="Q103" s="441"/>
      <c r="R103" s="441"/>
      <c r="S103" s="441"/>
      <c r="T103" s="441"/>
      <c r="U103" s="441"/>
      <c r="V103" s="441"/>
      <c r="W103" s="441"/>
      <c r="X103" s="441"/>
      <c r="Y103" s="441"/>
      <c r="Z103" s="441"/>
      <c r="AA103" s="441"/>
      <c r="AB103" s="441"/>
      <c r="AC103" s="441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  <c r="BE103" s="146"/>
      <c r="BF103" s="146"/>
      <c r="BG103" s="146"/>
      <c r="BH103" s="146"/>
    </row>
    <row r="104" spans="1:63" s="147" customFormat="1" ht="15.75">
      <c r="A104" s="442"/>
      <c r="B104" s="442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9"/>
      <c r="AD104" s="150"/>
      <c r="AE104" s="151"/>
      <c r="AF104" s="152"/>
      <c r="AG104" s="152"/>
      <c r="AH104" s="152"/>
      <c r="AI104" s="152"/>
      <c r="AJ104" s="152"/>
      <c r="AK104" s="152"/>
      <c r="AL104" s="153"/>
      <c r="AM104" s="153"/>
      <c r="AN104" s="153"/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4"/>
      <c r="AZ104" s="154"/>
      <c r="BA104" s="154"/>
      <c r="BB104" s="154"/>
      <c r="BC104" s="154"/>
      <c r="BD104" s="154"/>
      <c r="BE104" s="154"/>
      <c r="BF104" s="154"/>
      <c r="BG104" s="154"/>
      <c r="BH104" s="154"/>
      <c r="BI104" s="154"/>
      <c r="BJ104" s="154"/>
      <c r="BK104" s="154"/>
    </row>
    <row r="105" spans="1:63" s="160" customFormat="1" ht="12">
      <c r="A105" s="430"/>
      <c r="B105" s="430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6"/>
      <c r="AD105" s="157"/>
      <c r="AE105" s="157"/>
      <c r="AF105" s="157"/>
      <c r="AG105" s="157"/>
      <c r="AH105" s="157"/>
      <c r="AI105" s="157"/>
      <c r="AJ105" s="157"/>
      <c r="AK105" s="157"/>
      <c r="AL105" s="158"/>
      <c r="AM105" s="158"/>
      <c r="AN105" s="158"/>
      <c r="AO105" s="158"/>
      <c r="AP105" s="158"/>
      <c r="AQ105" s="158"/>
      <c r="AR105" s="158"/>
      <c r="AS105" s="158"/>
      <c r="AT105" s="158"/>
      <c r="AU105" s="158"/>
      <c r="AV105" s="158"/>
      <c r="AW105" s="158"/>
      <c r="AX105" s="158"/>
      <c r="AY105" s="159"/>
      <c r="AZ105" s="159"/>
      <c r="BA105" s="159"/>
      <c r="BB105" s="159"/>
      <c r="BC105" s="159"/>
      <c r="BD105" s="159"/>
      <c r="BE105" s="159"/>
      <c r="BF105" s="159"/>
      <c r="BG105" s="159"/>
      <c r="BH105" s="159"/>
      <c r="BI105" s="159"/>
      <c r="BJ105" s="159"/>
      <c r="BK105" s="159"/>
    </row>
    <row r="106" spans="1:37" ht="12.75">
      <c r="A106" s="161"/>
      <c r="B106" s="161"/>
      <c r="C106" s="161"/>
      <c r="D106" s="161"/>
      <c r="E106" s="161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3">
        <f>SUM(C101:AA101)</f>
        <v>469873.91343325475</v>
      </c>
      <c r="AB106" s="161"/>
      <c r="AC106" s="161"/>
      <c r="AD106" s="161"/>
      <c r="AE106" s="161"/>
      <c r="AF106" s="161"/>
      <c r="AG106" s="161"/>
      <c r="AH106" s="161"/>
      <c r="AI106" s="161"/>
      <c r="AJ106" s="161"/>
      <c r="AK106" s="161"/>
    </row>
    <row r="107" spans="1:37" ht="12.75">
      <c r="A107" s="161"/>
      <c r="B107" s="161"/>
      <c r="C107" s="161"/>
      <c r="D107" s="161"/>
      <c r="E107" s="161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1"/>
      <c r="AC107" s="161"/>
      <c r="AD107" s="165"/>
      <c r="AE107" s="161"/>
      <c r="AF107" s="161"/>
      <c r="AG107" s="161"/>
      <c r="AH107" s="161"/>
      <c r="AI107" s="161"/>
      <c r="AJ107" s="161"/>
      <c r="AK107" s="161"/>
    </row>
    <row r="108" spans="1:37" ht="12.75">
      <c r="A108" s="161"/>
      <c r="B108" s="161"/>
      <c r="C108" s="161"/>
      <c r="D108" s="161"/>
      <c r="E108" s="161"/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1"/>
    </row>
  </sheetData>
  <sheetProtection password="DFAB" sheet="1" selectLockedCells="1" selectUnlockedCells="1"/>
  <mergeCells count="43">
    <mergeCell ref="A34:A39"/>
    <mergeCell ref="A2:B4"/>
    <mergeCell ref="F2:AB2"/>
    <mergeCell ref="AC2:AC4"/>
    <mergeCell ref="A5:AC5"/>
    <mergeCell ref="A7:A14"/>
    <mergeCell ref="B15:AC15"/>
    <mergeCell ref="A41:A45"/>
    <mergeCell ref="B46:AC46"/>
    <mergeCell ref="A47:A49"/>
    <mergeCell ref="B50:AC50"/>
    <mergeCell ref="A51:A53"/>
    <mergeCell ref="A16:A25"/>
    <mergeCell ref="B16:AC16"/>
    <mergeCell ref="B26:AC26"/>
    <mergeCell ref="A27:A32"/>
    <mergeCell ref="B33:AC33"/>
    <mergeCell ref="B54:AC54"/>
    <mergeCell ref="A55:A57"/>
    <mergeCell ref="A58:B58"/>
    <mergeCell ref="A59:B59"/>
    <mergeCell ref="A61:B63"/>
    <mergeCell ref="F61:AB61"/>
    <mergeCell ref="AC61:AC62"/>
    <mergeCell ref="A64:AC64"/>
    <mergeCell ref="A66:A74"/>
    <mergeCell ref="B75:AC75"/>
    <mergeCell ref="A76:A80"/>
    <mergeCell ref="B81:AC81"/>
    <mergeCell ref="A82:A84"/>
    <mergeCell ref="B85:AC85"/>
    <mergeCell ref="A86:A88"/>
    <mergeCell ref="B89:AC89"/>
    <mergeCell ref="A90:A92"/>
    <mergeCell ref="B93:AC93"/>
    <mergeCell ref="A94:A96"/>
    <mergeCell ref="A105:B105"/>
    <mergeCell ref="B97:AC97"/>
    <mergeCell ref="A98:A100"/>
    <mergeCell ref="A101:B101"/>
    <mergeCell ref="A102:B102"/>
    <mergeCell ref="A103:AC103"/>
    <mergeCell ref="A104:B104"/>
  </mergeCells>
  <printOptions horizontalCentered="1" verticalCentered="1"/>
  <pageMargins left="0.3937007874015748" right="0.3937007874015748" top="0" bottom="0.15748031496062992" header="0.5118110236220472" footer="0.15748031496062992"/>
  <pageSetup horizontalDpi="600" verticalDpi="600" orientation="landscape" paperSize="8" scale="47" r:id="rId3"/>
  <headerFooter alignWithMargins="0">
    <oddFooter>&amp;C&amp;P</oddFooter>
  </headerFooter>
  <rowBreaks count="1" manualBreakCount="1">
    <brk id="102" max="255" man="1"/>
  </rowBreaks>
  <colBreaks count="1" manualBreakCount="1">
    <brk id="29" max="6553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03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78" sqref="H78"/>
    </sheetView>
  </sheetViews>
  <sheetFormatPr defaultColWidth="9.140625" defaultRowHeight="12.75"/>
  <cols>
    <col min="2" max="2" width="46.421875" style="0" customWidth="1"/>
    <col min="3" max="3" width="9.421875" style="0" customWidth="1"/>
    <col min="7" max="7" width="10.28125" style="0" customWidth="1"/>
    <col min="9" max="9" width="11.8515625" style="0" customWidth="1"/>
    <col min="10" max="10" width="10.421875" style="0" customWidth="1"/>
    <col min="13" max="13" width="10.57421875" style="0" customWidth="1"/>
    <col min="17" max="17" width="11.57421875" style="0" customWidth="1"/>
    <col min="18" max="18" width="11.7109375" style="0" customWidth="1"/>
    <col min="25" max="25" width="12.140625" style="0" customWidth="1"/>
    <col min="26" max="26" width="10.421875" style="0" customWidth="1"/>
    <col min="27" max="27" width="10.57421875" style="0" customWidth="1"/>
    <col min="28" max="28" width="11.140625" style="0" customWidth="1"/>
    <col min="29" max="29" width="10.7109375" style="0" customWidth="1"/>
  </cols>
  <sheetData>
    <row r="1" spans="1:29" ht="12.75">
      <c r="A1" s="3"/>
      <c r="B1" s="487" t="s">
        <v>259</v>
      </c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5" t="s">
        <v>5</v>
      </c>
      <c r="AC1" s="6" t="s">
        <v>6</v>
      </c>
    </row>
    <row r="2" spans="1:29" ht="12.75">
      <c r="A2" s="488" t="s">
        <v>7</v>
      </c>
      <c r="B2" s="488"/>
      <c r="C2" s="340"/>
      <c r="D2" s="340"/>
      <c r="E2" s="340"/>
      <c r="F2" s="394" t="s">
        <v>8</v>
      </c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484" t="s">
        <v>250</v>
      </c>
    </row>
    <row r="3" spans="1:29" ht="12.75">
      <c r="A3" s="488"/>
      <c r="B3" s="488"/>
      <c r="C3" s="343" t="s">
        <v>9</v>
      </c>
      <c r="D3" s="343">
        <v>452025</v>
      </c>
      <c r="E3" s="343">
        <v>552312</v>
      </c>
      <c r="F3" s="343">
        <v>552411</v>
      </c>
      <c r="G3" s="343">
        <v>701015</v>
      </c>
      <c r="H3" s="343">
        <v>751153</v>
      </c>
      <c r="I3" s="343">
        <v>751175</v>
      </c>
      <c r="J3" s="343">
        <v>751845</v>
      </c>
      <c r="K3" s="343">
        <v>751867</v>
      </c>
      <c r="L3" s="343">
        <v>751878</v>
      </c>
      <c r="M3" s="343">
        <v>751966</v>
      </c>
      <c r="N3" s="343">
        <v>801214</v>
      </c>
      <c r="O3" s="343">
        <v>851219</v>
      </c>
      <c r="P3" s="343">
        <v>851297</v>
      </c>
      <c r="Q3" s="343">
        <v>851967</v>
      </c>
      <c r="R3" s="343">
        <v>853233</v>
      </c>
      <c r="S3" s="343">
        <v>853255</v>
      </c>
      <c r="T3" s="343">
        <v>853311</v>
      </c>
      <c r="U3" s="343">
        <v>853344</v>
      </c>
      <c r="V3" s="343">
        <f>'[6]2a_mell '!$V$3</f>
        <v>889928</v>
      </c>
      <c r="W3" s="343">
        <v>901116</v>
      </c>
      <c r="X3" s="343">
        <v>902113</v>
      </c>
      <c r="Y3" s="343">
        <v>921815</v>
      </c>
      <c r="Z3" s="343">
        <v>923127</v>
      </c>
      <c r="AA3" s="343">
        <v>921925</v>
      </c>
      <c r="AB3" s="343">
        <v>801115</v>
      </c>
      <c r="AC3" s="484"/>
    </row>
    <row r="4" spans="1:29" ht="83.25" customHeight="1">
      <c r="A4" s="488"/>
      <c r="B4" s="488"/>
      <c r="C4" s="340" t="s">
        <v>10</v>
      </c>
      <c r="D4" s="340" t="s">
        <v>11</v>
      </c>
      <c r="E4" s="340" t="s">
        <v>12</v>
      </c>
      <c r="F4" s="340" t="s">
        <v>13</v>
      </c>
      <c r="G4" s="340" t="s">
        <v>14</v>
      </c>
      <c r="H4" s="340" t="s">
        <v>15</v>
      </c>
      <c r="I4" s="340" t="s">
        <v>168</v>
      </c>
      <c r="J4" s="340" t="s">
        <v>16</v>
      </c>
      <c r="K4" s="340" t="s">
        <v>17</v>
      </c>
      <c r="L4" s="340" t="s">
        <v>18</v>
      </c>
      <c r="M4" s="340" t="s">
        <v>19</v>
      </c>
      <c r="N4" s="340" t="s">
        <v>20</v>
      </c>
      <c r="O4" s="340" t="s">
        <v>21</v>
      </c>
      <c r="P4" s="340" t="s">
        <v>22</v>
      </c>
      <c r="Q4" s="340" t="s">
        <v>23</v>
      </c>
      <c r="R4" s="340" t="s">
        <v>24</v>
      </c>
      <c r="S4" s="340" t="s">
        <v>25</v>
      </c>
      <c r="T4" s="340" t="s">
        <v>26</v>
      </c>
      <c r="U4" s="344" t="s">
        <v>27</v>
      </c>
      <c r="V4" s="344" t="s">
        <v>256</v>
      </c>
      <c r="W4" s="344" t="s">
        <v>28</v>
      </c>
      <c r="X4" s="344" t="s">
        <v>29</v>
      </c>
      <c r="Y4" s="344" t="s">
        <v>30</v>
      </c>
      <c r="Z4" s="344" t="s">
        <v>31</v>
      </c>
      <c r="AA4" s="344" t="s">
        <v>32</v>
      </c>
      <c r="AB4" s="341" t="s">
        <v>33</v>
      </c>
      <c r="AC4" s="484"/>
    </row>
    <row r="5" spans="1:29" ht="12.75">
      <c r="A5" s="482" t="s">
        <v>34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482"/>
      <c r="R5" s="482"/>
      <c r="S5" s="482"/>
      <c r="T5" s="482"/>
      <c r="U5" s="482"/>
      <c r="V5" s="482"/>
      <c r="W5" s="482"/>
      <c r="X5" s="482"/>
      <c r="Y5" s="482"/>
      <c r="Z5" s="482"/>
      <c r="AA5" s="482"/>
      <c r="AB5" s="482"/>
      <c r="AC5" s="482"/>
    </row>
    <row r="6" spans="1:29" ht="12.75">
      <c r="A6" s="11" t="s">
        <v>35</v>
      </c>
      <c r="B6" s="345" t="s">
        <v>36</v>
      </c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7"/>
    </row>
    <row r="7" spans="1:29" ht="12.75">
      <c r="A7" s="391"/>
      <c r="B7" s="13" t="s">
        <v>37</v>
      </c>
      <c r="C7" s="348"/>
      <c r="D7" s="348"/>
      <c r="E7" s="348">
        <v>3792</v>
      </c>
      <c r="F7" s="348">
        <v>5360</v>
      </c>
      <c r="G7" s="348">
        <v>792</v>
      </c>
      <c r="H7" s="348">
        <v>2090</v>
      </c>
      <c r="I7" s="348">
        <v>0</v>
      </c>
      <c r="J7" s="348">
        <v>0</v>
      </c>
      <c r="K7" s="348">
        <v>214</v>
      </c>
      <c r="L7" s="348"/>
      <c r="M7" s="348"/>
      <c r="N7" s="348"/>
      <c r="O7" s="349"/>
      <c r="P7" s="348">
        <v>189</v>
      </c>
      <c r="Q7" s="349"/>
      <c r="R7" s="349"/>
      <c r="S7" s="349"/>
      <c r="T7" s="350"/>
      <c r="U7" s="350"/>
      <c r="V7" s="350"/>
      <c r="W7" s="350">
        <v>1528</v>
      </c>
      <c r="X7" s="351">
        <v>983</v>
      </c>
      <c r="Y7" s="351">
        <v>174</v>
      </c>
      <c r="Z7" s="350"/>
      <c r="AA7" s="350"/>
      <c r="AB7" s="350"/>
      <c r="AC7" s="352">
        <f aca="true" t="shared" si="0" ref="AC7:AC13">SUM(C7:AB7)</f>
        <v>15122</v>
      </c>
    </row>
    <row r="8" spans="1:29" ht="12.75">
      <c r="A8" s="391"/>
      <c r="B8" s="14" t="s">
        <v>38</v>
      </c>
      <c r="C8" s="348"/>
      <c r="D8" s="348"/>
      <c r="E8" s="348"/>
      <c r="F8" s="348"/>
      <c r="G8" s="348"/>
      <c r="H8" s="348">
        <v>51</v>
      </c>
      <c r="I8" s="348"/>
      <c r="J8" s="348"/>
      <c r="K8" s="348"/>
      <c r="L8" s="348"/>
      <c r="M8" s="348"/>
      <c r="N8" s="348"/>
      <c r="O8" s="353"/>
      <c r="P8" s="353"/>
      <c r="Q8" s="353"/>
      <c r="R8" s="353"/>
      <c r="S8" s="353"/>
      <c r="T8" s="354"/>
      <c r="U8" s="354"/>
      <c r="V8" s="354"/>
      <c r="W8" s="354"/>
      <c r="X8" s="354"/>
      <c r="Y8" s="354"/>
      <c r="Z8" s="354"/>
      <c r="AA8" s="354"/>
      <c r="AB8" s="354"/>
      <c r="AC8" s="352">
        <f t="shared" si="0"/>
        <v>51</v>
      </c>
    </row>
    <row r="9" spans="1:29" ht="12.75">
      <c r="A9" s="391"/>
      <c r="B9" s="13" t="s">
        <v>39</v>
      </c>
      <c r="C9" s="348">
        <f>C10+C11+C12+C13</f>
        <v>0</v>
      </c>
      <c r="D9" s="348">
        <f aca="true" t="shared" si="1" ref="D9:M9">D10+D11+D12+D13</f>
        <v>0</v>
      </c>
      <c r="E9" s="348">
        <f t="shared" si="1"/>
        <v>0</v>
      </c>
      <c r="F9" s="348">
        <f t="shared" si="1"/>
        <v>0</v>
      </c>
      <c r="G9" s="348">
        <f t="shared" si="1"/>
        <v>0</v>
      </c>
      <c r="H9" s="348">
        <f t="shared" si="1"/>
        <v>0</v>
      </c>
      <c r="I9" s="348">
        <f t="shared" si="1"/>
        <v>0</v>
      </c>
      <c r="J9" s="348">
        <f t="shared" si="1"/>
        <v>0</v>
      </c>
      <c r="K9" s="348">
        <f t="shared" si="1"/>
        <v>0</v>
      </c>
      <c r="L9" s="348">
        <f t="shared" si="1"/>
        <v>0</v>
      </c>
      <c r="M9" s="348">
        <f t="shared" si="1"/>
        <v>19287</v>
      </c>
      <c r="N9" s="348">
        <f aca="true" t="shared" si="2" ref="N9:U9">N10+N11+N12+N13</f>
        <v>0</v>
      </c>
      <c r="O9" s="348">
        <f t="shared" si="2"/>
        <v>0</v>
      </c>
      <c r="P9" s="348">
        <f t="shared" si="2"/>
        <v>0</v>
      </c>
      <c r="Q9" s="348">
        <f t="shared" si="2"/>
        <v>0</v>
      </c>
      <c r="R9" s="348">
        <f t="shared" si="2"/>
        <v>0</v>
      </c>
      <c r="S9" s="348">
        <f t="shared" si="2"/>
        <v>0</v>
      </c>
      <c r="T9" s="348">
        <f t="shared" si="2"/>
        <v>0</v>
      </c>
      <c r="U9" s="348">
        <f t="shared" si="2"/>
        <v>0</v>
      </c>
      <c r="V9" s="348"/>
      <c r="W9" s="348">
        <f aca="true" t="shared" si="3" ref="W9:AB9">W10+W11+W12+W13</f>
        <v>0</v>
      </c>
      <c r="X9" s="348">
        <f t="shared" si="3"/>
        <v>0</v>
      </c>
      <c r="Y9" s="348">
        <f t="shared" si="3"/>
        <v>0</v>
      </c>
      <c r="Z9" s="348">
        <f t="shared" si="3"/>
        <v>0</v>
      </c>
      <c r="AA9" s="348">
        <f t="shared" si="3"/>
        <v>0</v>
      </c>
      <c r="AB9" s="348">
        <f t="shared" si="3"/>
        <v>0</v>
      </c>
      <c r="AC9" s="352">
        <f>SUM(AC10:AC13)</f>
        <v>19287</v>
      </c>
    </row>
    <row r="10" spans="1:29" ht="12.75">
      <c r="A10" s="391"/>
      <c r="B10" s="13" t="s">
        <v>40</v>
      </c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9"/>
      <c r="P10" s="349"/>
      <c r="Q10" s="349"/>
      <c r="R10" s="349"/>
      <c r="S10" s="349"/>
      <c r="T10" s="350"/>
      <c r="U10" s="350"/>
      <c r="V10" s="350"/>
      <c r="W10" s="350"/>
      <c r="X10" s="350"/>
      <c r="Y10" s="350"/>
      <c r="Z10" s="350"/>
      <c r="AA10" s="350"/>
      <c r="AB10" s="350"/>
      <c r="AC10" s="352">
        <f t="shared" si="0"/>
        <v>0</v>
      </c>
    </row>
    <row r="11" spans="1:29" ht="12.75">
      <c r="A11" s="391"/>
      <c r="B11" s="13" t="s">
        <v>41</v>
      </c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>
        <v>10260</v>
      </c>
      <c r="N11" s="348"/>
      <c r="O11" s="353"/>
      <c r="P11" s="353"/>
      <c r="Q11" s="353"/>
      <c r="R11" s="353"/>
      <c r="S11" s="353"/>
      <c r="T11" s="354"/>
      <c r="U11" s="354"/>
      <c r="V11" s="354"/>
      <c r="W11" s="354"/>
      <c r="X11" s="354"/>
      <c r="Y11" s="354"/>
      <c r="Z11" s="354"/>
      <c r="AA11" s="354"/>
      <c r="AB11" s="354"/>
      <c r="AC11" s="352">
        <f t="shared" si="0"/>
        <v>10260</v>
      </c>
    </row>
    <row r="12" spans="1:29" ht="12.75">
      <c r="A12" s="391"/>
      <c r="B12" s="13" t="s">
        <v>42</v>
      </c>
      <c r="C12" s="348"/>
      <c r="D12" s="348"/>
      <c r="E12" s="348"/>
      <c r="F12" s="348"/>
      <c r="G12" s="355"/>
      <c r="H12" s="355"/>
      <c r="I12" s="355"/>
      <c r="J12" s="348"/>
      <c r="K12" s="348"/>
      <c r="L12" s="348"/>
      <c r="M12" s="348">
        <v>7535</v>
      </c>
      <c r="N12" s="348"/>
      <c r="O12" s="349"/>
      <c r="P12" s="349"/>
      <c r="Q12" s="349"/>
      <c r="R12" s="349"/>
      <c r="S12" s="349"/>
      <c r="T12" s="350"/>
      <c r="U12" s="350"/>
      <c r="V12" s="350"/>
      <c r="W12" s="350"/>
      <c r="X12" s="350"/>
      <c r="Y12" s="350"/>
      <c r="Z12" s="350"/>
      <c r="AA12" s="350"/>
      <c r="AB12" s="350"/>
      <c r="AC12" s="352">
        <f t="shared" si="0"/>
        <v>7535</v>
      </c>
    </row>
    <row r="13" spans="1:29" ht="12.75">
      <c r="A13" s="391"/>
      <c r="B13" s="13" t="s">
        <v>245</v>
      </c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>
        <v>1492</v>
      </c>
      <c r="N13" s="348"/>
      <c r="O13" s="353"/>
      <c r="P13" s="353"/>
      <c r="Q13" s="353"/>
      <c r="R13" s="348"/>
      <c r="S13" s="353"/>
      <c r="T13" s="354"/>
      <c r="U13" s="354"/>
      <c r="V13" s="354"/>
      <c r="W13" s="354"/>
      <c r="X13" s="354"/>
      <c r="Y13" s="354"/>
      <c r="Z13" s="354"/>
      <c r="AA13" s="354"/>
      <c r="AB13" s="354"/>
      <c r="AC13" s="352">
        <f t="shared" si="0"/>
        <v>1492</v>
      </c>
    </row>
    <row r="14" spans="1:29" ht="12.75">
      <c r="A14" s="391"/>
      <c r="B14" s="18" t="s">
        <v>44</v>
      </c>
      <c r="C14" s="356">
        <f aca="true" t="shared" si="4" ref="C14:AB14">C7+C9</f>
        <v>0</v>
      </c>
      <c r="D14" s="356">
        <f t="shared" si="4"/>
        <v>0</v>
      </c>
      <c r="E14" s="356">
        <f t="shared" si="4"/>
        <v>3792</v>
      </c>
      <c r="F14" s="356">
        <f t="shared" si="4"/>
        <v>5360</v>
      </c>
      <c r="G14" s="356">
        <f t="shared" si="4"/>
        <v>792</v>
      </c>
      <c r="H14" s="356">
        <f t="shared" si="4"/>
        <v>2090</v>
      </c>
      <c r="I14" s="356">
        <f t="shared" si="4"/>
        <v>0</v>
      </c>
      <c r="J14" s="356">
        <f t="shared" si="4"/>
        <v>0</v>
      </c>
      <c r="K14" s="356">
        <f t="shared" si="4"/>
        <v>214</v>
      </c>
      <c r="L14" s="356">
        <f t="shared" si="4"/>
        <v>0</v>
      </c>
      <c r="M14" s="356">
        <f t="shared" si="4"/>
        <v>19287</v>
      </c>
      <c r="N14" s="356">
        <f t="shared" si="4"/>
        <v>0</v>
      </c>
      <c r="O14" s="356">
        <f t="shared" si="4"/>
        <v>0</v>
      </c>
      <c r="P14" s="356">
        <f t="shared" si="4"/>
        <v>189</v>
      </c>
      <c r="Q14" s="356">
        <f t="shared" si="4"/>
        <v>0</v>
      </c>
      <c r="R14" s="356">
        <f t="shared" si="4"/>
        <v>0</v>
      </c>
      <c r="S14" s="356">
        <f t="shared" si="4"/>
        <v>0</v>
      </c>
      <c r="T14" s="356">
        <f t="shared" si="4"/>
        <v>0</v>
      </c>
      <c r="U14" s="356">
        <f t="shared" si="4"/>
        <v>0</v>
      </c>
      <c r="V14" s="356"/>
      <c r="W14" s="356">
        <f t="shared" si="4"/>
        <v>1528</v>
      </c>
      <c r="X14" s="356">
        <f t="shared" si="4"/>
        <v>983</v>
      </c>
      <c r="Y14" s="356">
        <f t="shared" si="4"/>
        <v>174</v>
      </c>
      <c r="Z14" s="356">
        <f t="shared" si="4"/>
        <v>0</v>
      </c>
      <c r="AA14" s="356">
        <f t="shared" si="4"/>
        <v>0</v>
      </c>
      <c r="AB14" s="356">
        <f t="shared" si="4"/>
        <v>0</v>
      </c>
      <c r="AC14" s="356">
        <f>AC7+AC9</f>
        <v>34409</v>
      </c>
    </row>
    <row r="15" spans="1:29" ht="12.75">
      <c r="A15" s="11" t="s">
        <v>45</v>
      </c>
      <c r="B15" s="392" t="s">
        <v>2</v>
      </c>
      <c r="C15" s="392"/>
      <c r="D15" s="392"/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2"/>
      <c r="Y15" s="392"/>
      <c r="Z15" s="392"/>
      <c r="AA15" s="392"/>
      <c r="AB15" s="392"/>
      <c r="AC15" s="392"/>
    </row>
    <row r="16" spans="1:29" ht="12.75">
      <c r="A16" s="391" t="s">
        <v>46</v>
      </c>
      <c r="B16" s="486" t="s">
        <v>47</v>
      </c>
      <c r="C16" s="486"/>
      <c r="D16" s="486"/>
      <c r="E16" s="486"/>
      <c r="F16" s="486"/>
      <c r="G16" s="486"/>
      <c r="H16" s="486"/>
      <c r="I16" s="486"/>
      <c r="J16" s="486"/>
      <c r="K16" s="486"/>
      <c r="L16" s="486"/>
      <c r="M16" s="486"/>
      <c r="N16" s="486"/>
      <c r="O16" s="486"/>
      <c r="P16" s="486"/>
      <c r="Q16" s="486"/>
      <c r="R16" s="486"/>
      <c r="S16" s="486"/>
      <c r="T16" s="486"/>
      <c r="U16" s="486"/>
      <c r="V16" s="486"/>
      <c r="W16" s="486"/>
      <c r="X16" s="486"/>
      <c r="Y16" s="486"/>
      <c r="Z16" s="486"/>
      <c r="AA16" s="486"/>
      <c r="AB16" s="486"/>
      <c r="AC16" s="486"/>
    </row>
    <row r="17" spans="1:29" ht="12.75">
      <c r="A17" s="391"/>
      <c r="B17" s="13" t="s">
        <v>48</v>
      </c>
      <c r="C17" s="348"/>
      <c r="D17" s="348"/>
      <c r="E17" s="348"/>
      <c r="F17" s="348"/>
      <c r="G17" s="355"/>
      <c r="H17" s="355"/>
      <c r="I17" s="355"/>
      <c r="J17" s="348"/>
      <c r="K17" s="348"/>
      <c r="L17" s="348"/>
      <c r="M17" s="348">
        <v>31334</v>
      </c>
      <c r="N17" s="348"/>
      <c r="O17" s="350"/>
      <c r="P17" s="350"/>
      <c r="Q17" s="350"/>
      <c r="R17" s="357"/>
      <c r="S17" s="357"/>
      <c r="T17" s="350"/>
      <c r="U17" s="350"/>
      <c r="V17" s="350"/>
      <c r="W17" s="350"/>
      <c r="X17" s="350"/>
      <c r="Y17" s="357"/>
      <c r="Z17" s="357"/>
      <c r="AA17" s="350"/>
      <c r="AB17" s="350"/>
      <c r="AC17" s="352">
        <f aca="true" t="shared" si="5" ref="AC17:AC24">SUM(C17:AB17)</f>
        <v>31334</v>
      </c>
    </row>
    <row r="18" spans="1:29" ht="12.75">
      <c r="A18" s="391"/>
      <c r="B18" s="13" t="s">
        <v>49</v>
      </c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8">
        <v>3059</v>
      </c>
      <c r="N18" s="348"/>
      <c r="O18" s="354"/>
      <c r="P18" s="354"/>
      <c r="Q18" s="354"/>
      <c r="R18" s="354"/>
      <c r="S18" s="354"/>
      <c r="T18" s="354"/>
      <c r="U18" s="354"/>
      <c r="V18" s="354"/>
      <c r="W18" s="354"/>
      <c r="X18" s="354"/>
      <c r="Y18" s="354"/>
      <c r="Z18" s="354"/>
      <c r="AA18" s="354"/>
      <c r="AB18" s="354"/>
      <c r="AC18" s="352">
        <f t="shared" si="5"/>
        <v>3059</v>
      </c>
    </row>
    <row r="19" spans="1:29" ht="12.75">
      <c r="A19" s="391"/>
      <c r="B19" s="13" t="s">
        <v>50</v>
      </c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2">
        <f t="shared" si="5"/>
        <v>0</v>
      </c>
    </row>
    <row r="20" spans="1:29" ht="12.75">
      <c r="A20" s="391"/>
      <c r="B20" s="13" t="s">
        <v>51</v>
      </c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8">
        <v>15790</v>
      </c>
      <c r="N20" s="348"/>
      <c r="O20" s="354"/>
      <c r="P20" s="354"/>
      <c r="Q20" s="354"/>
      <c r="R20" s="354"/>
      <c r="S20" s="354"/>
      <c r="T20" s="354"/>
      <c r="U20" s="354"/>
      <c r="V20" s="354"/>
      <c r="W20" s="354"/>
      <c r="X20" s="354"/>
      <c r="Y20" s="354"/>
      <c r="Z20" s="354"/>
      <c r="AA20" s="354"/>
      <c r="AB20" s="354"/>
      <c r="AC20" s="352">
        <f t="shared" si="5"/>
        <v>15790</v>
      </c>
    </row>
    <row r="21" spans="1:29" ht="12.75">
      <c r="A21" s="391"/>
      <c r="B21" s="13" t="s">
        <v>52</v>
      </c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>
        <v>37533</v>
      </c>
      <c r="N21" s="348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2">
        <f t="shared" si="5"/>
        <v>37533</v>
      </c>
    </row>
    <row r="22" spans="1:29" ht="12.75">
      <c r="A22" s="391"/>
      <c r="B22" s="13" t="s">
        <v>53</v>
      </c>
      <c r="C22" s="348"/>
      <c r="D22" s="348"/>
      <c r="E22" s="348"/>
      <c r="F22" s="348"/>
      <c r="G22" s="348"/>
      <c r="H22" s="348"/>
      <c r="I22" s="348"/>
      <c r="J22" s="355"/>
      <c r="K22" s="348"/>
      <c r="L22" s="348"/>
      <c r="M22" s="348">
        <v>7981</v>
      </c>
      <c r="N22" s="348"/>
      <c r="O22" s="350"/>
      <c r="P22" s="350"/>
      <c r="Q22" s="350"/>
      <c r="R22" s="350"/>
      <c r="S22" s="350"/>
      <c r="T22" s="350"/>
      <c r="U22" s="350"/>
      <c r="V22" s="350"/>
      <c r="W22" s="350"/>
      <c r="X22" s="350"/>
      <c r="Y22" s="350"/>
      <c r="Z22" s="350"/>
      <c r="AA22" s="350"/>
      <c r="AB22" s="350"/>
      <c r="AC22" s="352">
        <f t="shared" si="5"/>
        <v>7981</v>
      </c>
    </row>
    <row r="23" spans="1:29" ht="12.75">
      <c r="A23" s="391"/>
      <c r="B23" s="13" t="s">
        <v>54</v>
      </c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>
        <v>4759</v>
      </c>
      <c r="N23" s="348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2">
        <f t="shared" si="5"/>
        <v>4759</v>
      </c>
    </row>
    <row r="24" spans="1:29" ht="12.75">
      <c r="A24" s="391"/>
      <c r="B24" s="13" t="s">
        <v>55</v>
      </c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M24" s="348"/>
      <c r="N24" s="348"/>
      <c r="O24" s="350"/>
      <c r="P24" s="350"/>
      <c r="Q24" s="350"/>
      <c r="R24" s="350"/>
      <c r="S24" s="350"/>
      <c r="T24" s="350"/>
      <c r="U24" s="350"/>
      <c r="V24" s="350"/>
      <c r="W24" s="350"/>
      <c r="X24" s="350"/>
      <c r="Y24" s="350"/>
      <c r="Z24" s="350"/>
      <c r="AA24" s="350"/>
      <c r="AB24" s="350"/>
      <c r="AC24" s="352">
        <f t="shared" si="5"/>
        <v>0</v>
      </c>
    </row>
    <row r="25" spans="1:29" ht="12.75">
      <c r="A25" s="391"/>
      <c r="B25" s="18" t="s">
        <v>56</v>
      </c>
      <c r="C25" s="356">
        <f>SUM(C17:C24)</f>
        <v>0</v>
      </c>
      <c r="D25" s="356">
        <f>SUM(D17:D24)</f>
        <v>0</v>
      </c>
      <c r="E25" s="356"/>
      <c r="F25" s="356">
        <f aca="true" t="shared" si="6" ref="F25:AB25">SUM(F17:F24)</f>
        <v>0</v>
      </c>
      <c r="G25" s="356">
        <f t="shared" si="6"/>
        <v>0</v>
      </c>
      <c r="H25" s="356">
        <f t="shared" si="6"/>
        <v>0</v>
      </c>
      <c r="I25" s="356">
        <f t="shared" si="6"/>
        <v>0</v>
      </c>
      <c r="J25" s="356">
        <f t="shared" si="6"/>
        <v>0</v>
      </c>
      <c r="K25" s="356">
        <f t="shared" si="6"/>
        <v>0</v>
      </c>
      <c r="L25" s="356">
        <f t="shared" si="6"/>
        <v>0</v>
      </c>
      <c r="M25" s="356">
        <f t="shared" si="6"/>
        <v>100456</v>
      </c>
      <c r="N25" s="356">
        <f t="shared" si="6"/>
        <v>0</v>
      </c>
      <c r="O25" s="356">
        <f t="shared" si="6"/>
        <v>0</v>
      </c>
      <c r="P25" s="356">
        <f t="shared" si="6"/>
        <v>0</v>
      </c>
      <c r="Q25" s="356">
        <f t="shared" si="6"/>
        <v>0</v>
      </c>
      <c r="R25" s="356">
        <f t="shared" si="6"/>
        <v>0</v>
      </c>
      <c r="S25" s="356">
        <f t="shared" si="6"/>
        <v>0</v>
      </c>
      <c r="T25" s="356">
        <f t="shared" si="6"/>
        <v>0</v>
      </c>
      <c r="U25" s="356">
        <f t="shared" si="6"/>
        <v>0</v>
      </c>
      <c r="V25" s="356"/>
      <c r="W25" s="356">
        <f t="shared" si="6"/>
        <v>0</v>
      </c>
      <c r="X25" s="356">
        <f t="shared" si="6"/>
        <v>0</v>
      </c>
      <c r="Y25" s="356">
        <f t="shared" si="6"/>
        <v>0</v>
      </c>
      <c r="Z25" s="356">
        <f t="shared" si="6"/>
        <v>0</v>
      </c>
      <c r="AA25" s="356">
        <f t="shared" si="6"/>
        <v>0</v>
      </c>
      <c r="AB25" s="356">
        <f t="shared" si="6"/>
        <v>0</v>
      </c>
      <c r="AC25" s="356">
        <f>SUM(AC17:AC24)</f>
        <v>100456</v>
      </c>
    </row>
    <row r="26" spans="1:29" ht="12.75">
      <c r="A26" s="11" t="s">
        <v>57</v>
      </c>
      <c r="B26" s="392" t="s">
        <v>3</v>
      </c>
      <c r="C26" s="392"/>
      <c r="D26" s="392"/>
      <c r="E26" s="392"/>
      <c r="F26" s="392"/>
      <c r="G26" s="392"/>
      <c r="H26" s="392"/>
      <c r="I26" s="392"/>
      <c r="J26" s="392"/>
      <c r="K26" s="392"/>
      <c r="L26" s="392"/>
      <c r="M26" s="392"/>
      <c r="N26" s="392"/>
      <c r="O26" s="392"/>
      <c r="P26" s="392"/>
      <c r="Q26" s="392"/>
      <c r="R26" s="392"/>
      <c r="S26" s="392"/>
      <c r="T26" s="392"/>
      <c r="U26" s="392"/>
      <c r="V26" s="392"/>
      <c r="W26" s="392"/>
      <c r="X26" s="392"/>
      <c r="Y26" s="392"/>
      <c r="Z26" s="392"/>
      <c r="AA26" s="392"/>
      <c r="AB26" s="392"/>
      <c r="AC26" s="392"/>
    </row>
    <row r="27" spans="1:29" ht="12.75">
      <c r="A27" s="391"/>
      <c r="B27" s="13" t="s">
        <v>58</v>
      </c>
      <c r="C27" s="348"/>
      <c r="D27" s="348"/>
      <c r="E27" s="348"/>
      <c r="F27" s="348"/>
      <c r="G27" s="348"/>
      <c r="H27" s="348">
        <v>1148</v>
      </c>
      <c r="I27" s="348"/>
      <c r="J27" s="348"/>
      <c r="K27" s="348"/>
      <c r="L27" s="348"/>
      <c r="M27" s="348"/>
      <c r="N27" s="348"/>
      <c r="O27" s="350"/>
      <c r="P27" s="350"/>
      <c r="Q27" s="350"/>
      <c r="R27" s="350"/>
      <c r="S27" s="350"/>
      <c r="T27" s="350"/>
      <c r="U27" s="350"/>
      <c r="V27" s="350"/>
      <c r="W27" s="350"/>
      <c r="X27" s="350"/>
      <c r="Y27" s="350"/>
      <c r="Z27" s="350"/>
      <c r="AA27" s="350"/>
      <c r="AB27" s="350"/>
      <c r="AC27" s="352">
        <f>SUM(C27:AB27)</f>
        <v>1148</v>
      </c>
    </row>
    <row r="28" spans="1:29" ht="12.75">
      <c r="A28" s="391"/>
      <c r="B28" s="13" t="s">
        <v>59</v>
      </c>
      <c r="C28" s="348"/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54"/>
      <c r="P28" s="354"/>
      <c r="Q28" s="354"/>
      <c r="R28" s="354"/>
      <c r="S28" s="354"/>
      <c r="T28" s="354"/>
      <c r="U28" s="354"/>
      <c r="V28" s="354"/>
      <c r="W28" s="354"/>
      <c r="X28" s="354"/>
      <c r="Y28" s="354">
        <v>0</v>
      </c>
      <c r="Z28" s="354"/>
      <c r="AA28" s="354"/>
      <c r="AB28" s="354"/>
      <c r="AC28" s="352">
        <f>SUM(C28:AB28)</f>
        <v>0</v>
      </c>
    </row>
    <row r="29" spans="1:29" ht="12.75">
      <c r="A29" s="391"/>
      <c r="B29" s="13" t="s">
        <v>60</v>
      </c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2">
        <f>SUM(C29:AB29)</f>
        <v>0</v>
      </c>
    </row>
    <row r="30" spans="1:29" ht="12.75">
      <c r="A30" s="391"/>
      <c r="B30" s="21" t="s">
        <v>61</v>
      </c>
      <c r="C30" s="348"/>
      <c r="D30" s="348"/>
      <c r="E30" s="348"/>
      <c r="F30" s="348"/>
      <c r="G30" s="348"/>
      <c r="H30" s="348"/>
      <c r="I30" s="348"/>
      <c r="J30" s="348"/>
      <c r="K30" s="348"/>
      <c r="L30" s="348"/>
      <c r="M30" s="348"/>
      <c r="N30" s="348"/>
      <c r="O30" s="354"/>
      <c r="P30" s="354"/>
      <c r="Q30" s="354"/>
      <c r="R30" s="354"/>
      <c r="S30" s="354"/>
      <c r="T30" s="354"/>
      <c r="U30" s="354"/>
      <c r="V30" s="354"/>
      <c r="W30" s="354"/>
      <c r="X30" s="354"/>
      <c r="Y30" s="354"/>
      <c r="Z30" s="354"/>
      <c r="AA30" s="354"/>
      <c r="AB30" s="354"/>
      <c r="AC30" s="352">
        <f>SUM(C30:AB30)</f>
        <v>0</v>
      </c>
    </row>
    <row r="31" spans="1:29" ht="12.75">
      <c r="A31" s="391"/>
      <c r="B31" s="13" t="s">
        <v>62</v>
      </c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50"/>
      <c r="P31" s="350"/>
      <c r="Q31" s="350"/>
      <c r="R31" s="350"/>
      <c r="S31" s="350"/>
      <c r="T31" s="350"/>
      <c r="U31" s="350"/>
      <c r="V31" s="350"/>
      <c r="W31" s="350"/>
      <c r="X31" s="350"/>
      <c r="Y31" s="350"/>
      <c r="Z31" s="350"/>
      <c r="AA31" s="350"/>
      <c r="AB31" s="350"/>
      <c r="AC31" s="352">
        <f>SUM(C31:AB31)</f>
        <v>0</v>
      </c>
    </row>
    <row r="32" spans="1:29" ht="12.75">
      <c r="A32" s="391"/>
      <c r="B32" s="18" t="s">
        <v>63</v>
      </c>
      <c r="C32" s="356">
        <f>C27+C28+C29+C31</f>
        <v>0</v>
      </c>
      <c r="D32" s="356">
        <f>D27+D28+D29+D31</f>
        <v>0</v>
      </c>
      <c r="E32" s="356"/>
      <c r="F32" s="356">
        <f aca="true" t="shared" si="7" ref="F32:AB32">F27+F28+F29+F31</f>
        <v>0</v>
      </c>
      <c r="G32" s="356">
        <f t="shared" si="7"/>
        <v>0</v>
      </c>
      <c r="H32" s="356">
        <f t="shared" si="7"/>
        <v>1148</v>
      </c>
      <c r="I32" s="356">
        <f t="shared" si="7"/>
        <v>0</v>
      </c>
      <c r="J32" s="356">
        <f t="shared" si="7"/>
        <v>0</v>
      </c>
      <c r="K32" s="356">
        <f t="shared" si="7"/>
        <v>0</v>
      </c>
      <c r="L32" s="356">
        <f t="shared" si="7"/>
        <v>0</v>
      </c>
      <c r="M32" s="356">
        <f t="shared" si="7"/>
        <v>0</v>
      </c>
      <c r="N32" s="356">
        <f t="shared" si="7"/>
        <v>0</v>
      </c>
      <c r="O32" s="356">
        <f t="shared" si="7"/>
        <v>0</v>
      </c>
      <c r="P32" s="356">
        <f t="shared" si="7"/>
        <v>0</v>
      </c>
      <c r="Q32" s="356">
        <f t="shared" si="7"/>
        <v>0</v>
      </c>
      <c r="R32" s="356">
        <f t="shared" si="7"/>
        <v>0</v>
      </c>
      <c r="S32" s="356">
        <f t="shared" si="7"/>
        <v>0</v>
      </c>
      <c r="T32" s="356">
        <f t="shared" si="7"/>
        <v>0</v>
      </c>
      <c r="U32" s="356">
        <f t="shared" si="7"/>
        <v>0</v>
      </c>
      <c r="V32" s="356"/>
      <c r="W32" s="356">
        <f t="shared" si="7"/>
        <v>0</v>
      </c>
      <c r="X32" s="356">
        <f t="shared" si="7"/>
        <v>0</v>
      </c>
      <c r="Y32" s="356">
        <f t="shared" si="7"/>
        <v>0</v>
      </c>
      <c r="Z32" s="356">
        <f t="shared" si="7"/>
        <v>0</v>
      </c>
      <c r="AA32" s="356">
        <f t="shared" si="7"/>
        <v>0</v>
      </c>
      <c r="AB32" s="356">
        <f t="shared" si="7"/>
        <v>0</v>
      </c>
      <c r="AC32" s="356">
        <f>SUM(AC27:AC31)</f>
        <v>1148</v>
      </c>
    </row>
    <row r="33" spans="1:29" ht="12.75">
      <c r="A33" s="23" t="s">
        <v>64</v>
      </c>
      <c r="B33" s="392" t="s">
        <v>65</v>
      </c>
      <c r="C33" s="392"/>
      <c r="D33" s="392"/>
      <c r="E33" s="392"/>
      <c r="F33" s="392"/>
      <c r="G33" s="392"/>
      <c r="H33" s="392"/>
      <c r="I33" s="392"/>
      <c r="J33" s="392"/>
      <c r="K33" s="392"/>
      <c r="L33" s="392"/>
      <c r="M33" s="392"/>
      <c r="N33" s="392"/>
      <c r="O33" s="392"/>
      <c r="P33" s="392"/>
      <c r="Q33" s="392"/>
      <c r="R33" s="392"/>
      <c r="S33" s="392"/>
      <c r="T33" s="392"/>
      <c r="U33" s="392"/>
      <c r="V33" s="392"/>
      <c r="W33" s="392"/>
      <c r="X33" s="392"/>
      <c r="Y33" s="392"/>
      <c r="Z33" s="392"/>
      <c r="AA33" s="392"/>
      <c r="AB33" s="392"/>
      <c r="AC33" s="392"/>
    </row>
    <row r="34" spans="1:29" ht="12.75">
      <c r="A34" s="391"/>
      <c r="B34" s="13" t="s">
        <v>66</v>
      </c>
      <c r="C34" s="348"/>
      <c r="D34" s="348"/>
      <c r="E34" s="348"/>
      <c r="F34" s="348"/>
      <c r="G34" s="348"/>
      <c r="H34" s="348"/>
      <c r="I34" s="348"/>
      <c r="J34" s="348">
        <v>871</v>
      </c>
      <c r="K34" s="348"/>
      <c r="L34" s="348"/>
      <c r="M34" s="348"/>
      <c r="N34" s="348"/>
      <c r="O34" s="350"/>
      <c r="P34" s="350">
        <v>1849</v>
      </c>
      <c r="Q34" s="350"/>
      <c r="R34" s="350"/>
      <c r="S34" s="350"/>
      <c r="T34" s="350"/>
      <c r="U34" s="350"/>
      <c r="V34" s="350"/>
      <c r="W34" s="350"/>
      <c r="X34" s="350"/>
      <c r="Y34" s="350"/>
      <c r="Z34" s="350"/>
      <c r="AA34" s="350"/>
      <c r="AB34" s="350"/>
      <c r="AC34" s="352">
        <f>SUM(C34:AB34)</f>
        <v>2720</v>
      </c>
    </row>
    <row r="35" spans="1:29" ht="12.75">
      <c r="A35" s="391"/>
      <c r="B35" s="14" t="s">
        <v>67</v>
      </c>
      <c r="C35" s="348"/>
      <c r="D35" s="348"/>
      <c r="E35" s="348"/>
      <c r="F35" s="348"/>
      <c r="G35" s="348"/>
      <c r="H35" s="348"/>
      <c r="I35" s="348"/>
      <c r="J35" s="348"/>
      <c r="K35" s="348"/>
      <c r="L35" s="348"/>
      <c r="M35" s="348"/>
      <c r="N35" s="348"/>
      <c r="O35" s="354"/>
      <c r="P35" s="354">
        <v>1849</v>
      </c>
      <c r="Q35" s="354"/>
      <c r="R35" s="354"/>
      <c r="S35" s="354"/>
      <c r="T35" s="354"/>
      <c r="U35" s="354"/>
      <c r="V35" s="354"/>
      <c r="W35" s="354"/>
      <c r="X35" s="354"/>
      <c r="Y35" s="354"/>
      <c r="Z35" s="354"/>
      <c r="AA35" s="354"/>
      <c r="AB35" s="354"/>
      <c r="AC35" s="352">
        <f>SUM(C35:AB35)</f>
        <v>1849</v>
      </c>
    </row>
    <row r="36" spans="1:29" ht="12.75">
      <c r="A36" s="391"/>
      <c r="B36" s="13" t="s">
        <v>68</v>
      </c>
      <c r="C36" s="348"/>
      <c r="D36" s="348"/>
      <c r="E36" s="348"/>
      <c r="F36" s="348"/>
      <c r="G36" s="348"/>
      <c r="H36" s="348">
        <v>9852</v>
      </c>
      <c r="I36" s="348"/>
      <c r="J36" s="348"/>
      <c r="K36" s="348"/>
      <c r="L36" s="348"/>
      <c r="M36" s="348"/>
      <c r="N36" s="348"/>
      <c r="O36" s="350"/>
      <c r="P36" s="350"/>
      <c r="Q36" s="350"/>
      <c r="R36" s="350"/>
      <c r="S36" s="350"/>
      <c r="T36" s="350"/>
      <c r="U36" s="350"/>
      <c r="V36" s="350"/>
      <c r="W36" s="350"/>
      <c r="X36" s="350"/>
      <c r="Y36" s="350"/>
      <c r="Z36" s="350"/>
      <c r="AA36" s="350"/>
      <c r="AB36" s="350"/>
      <c r="AC36" s="352">
        <f>SUM(C36:AB36)</f>
        <v>9852</v>
      </c>
    </row>
    <row r="37" spans="1:29" ht="12.75">
      <c r="A37" s="391"/>
      <c r="B37" s="14" t="s">
        <v>67</v>
      </c>
      <c r="C37" s="348"/>
      <c r="D37" s="348"/>
      <c r="E37" s="348"/>
      <c r="F37" s="348"/>
      <c r="G37" s="348"/>
      <c r="H37" s="348"/>
      <c r="I37" s="348"/>
      <c r="J37" s="348"/>
      <c r="K37" s="348"/>
      <c r="L37" s="348"/>
      <c r="M37" s="348"/>
      <c r="N37" s="348"/>
      <c r="O37" s="354"/>
      <c r="P37" s="354"/>
      <c r="Q37" s="354"/>
      <c r="R37" s="354"/>
      <c r="S37" s="354"/>
      <c r="T37" s="354"/>
      <c r="U37" s="354"/>
      <c r="V37" s="354"/>
      <c r="W37" s="354"/>
      <c r="X37" s="354"/>
      <c r="Y37" s="354"/>
      <c r="Z37" s="354"/>
      <c r="AA37" s="354"/>
      <c r="AB37" s="354"/>
      <c r="AC37" s="352">
        <f>SUM(C37:AB37)</f>
        <v>0</v>
      </c>
    </row>
    <row r="38" spans="1:29" ht="12.75">
      <c r="A38" s="391"/>
      <c r="B38" s="13" t="s">
        <v>69</v>
      </c>
      <c r="C38" s="348"/>
      <c r="D38" s="348"/>
      <c r="E38" s="348"/>
      <c r="F38" s="348"/>
      <c r="G38" s="348"/>
      <c r="H38" s="348">
        <v>2411</v>
      </c>
      <c r="I38" s="348">
        <v>537</v>
      </c>
      <c r="J38" s="348"/>
      <c r="K38" s="348"/>
      <c r="L38" s="348"/>
      <c r="M38" s="348"/>
      <c r="N38" s="348"/>
      <c r="O38" s="350"/>
      <c r="P38" s="350"/>
      <c r="Q38" s="350"/>
      <c r="R38" s="350"/>
      <c r="S38" s="350"/>
      <c r="T38" s="350"/>
      <c r="U38" s="350"/>
      <c r="V38" s="350"/>
      <c r="W38" s="350"/>
      <c r="X38" s="350"/>
      <c r="Y38" s="350"/>
      <c r="Z38" s="350"/>
      <c r="AA38" s="350"/>
      <c r="AB38" s="350"/>
      <c r="AC38" s="352">
        <f>SUM(C38:AB38)</f>
        <v>2948</v>
      </c>
    </row>
    <row r="39" spans="1:29" ht="12.75">
      <c r="A39" s="391"/>
      <c r="B39" s="18" t="s">
        <v>70</v>
      </c>
      <c r="C39" s="356">
        <f>C34+C36+C38</f>
        <v>0</v>
      </c>
      <c r="D39" s="356">
        <f>D34+D36+D38</f>
        <v>0</v>
      </c>
      <c r="E39" s="356"/>
      <c r="F39" s="356">
        <f aca="true" t="shared" si="8" ref="F39:AB39">F34+F36+F38</f>
        <v>0</v>
      </c>
      <c r="G39" s="356">
        <f t="shared" si="8"/>
        <v>0</v>
      </c>
      <c r="H39" s="356">
        <f t="shared" si="8"/>
        <v>12263</v>
      </c>
      <c r="I39" s="356">
        <f t="shared" si="8"/>
        <v>537</v>
      </c>
      <c r="J39" s="356">
        <f t="shared" si="8"/>
        <v>871</v>
      </c>
      <c r="K39" s="356">
        <f t="shared" si="8"/>
        <v>0</v>
      </c>
      <c r="L39" s="356">
        <f t="shared" si="8"/>
        <v>0</v>
      </c>
      <c r="M39" s="356">
        <f t="shared" si="8"/>
        <v>0</v>
      </c>
      <c r="N39" s="356">
        <f t="shared" si="8"/>
        <v>0</v>
      </c>
      <c r="O39" s="356">
        <f t="shared" si="8"/>
        <v>0</v>
      </c>
      <c r="P39" s="356">
        <f t="shared" si="8"/>
        <v>1849</v>
      </c>
      <c r="Q39" s="356">
        <f t="shared" si="8"/>
        <v>0</v>
      </c>
      <c r="R39" s="356">
        <f t="shared" si="8"/>
        <v>0</v>
      </c>
      <c r="S39" s="356">
        <f t="shared" si="8"/>
        <v>0</v>
      </c>
      <c r="T39" s="356">
        <f t="shared" si="8"/>
        <v>0</v>
      </c>
      <c r="U39" s="356">
        <f t="shared" si="8"/>
        <v>0</v>
      </c>
      <c r="V39" s="356"/>
      <c r="W39" s="356">
        <f t="shared" si="8"/>
        <v>0</v>
      </c>
      <c r="X39" s="356">
        <f t="shared" si="8"/>
        <v>0</v>
      </c>
      <c r="Y39" s="356">
        <f t="shared" si="8"/>
        <v>0</v>
      </c>
      <c r="Z39" s="356">
        <f t="shared" si="8"/>
        <v>0</v>
      </c>
      <c r="AA39" s="356">
        <f t="shared" si="8"/>
        <v>0</v>
      </c>
      <c r="AB39" s="356">
        <f t="shared" si="8"/>
        <v>0</v>
      </c>
      <c r="AC39" s="356">
        <f>AC34+AC36+AC38</f>
        <v>15520</v>
      </c>
    </row>
    <row r="40" spans="1:29" ht="12.75">
      <c r="A40" s="23" t="s">
        <v>71</v>
      </c>
      <c r="B40" s="392" t="s">
        <v>72</v>
      </c>
      <c r="C40" s="392"/>
      <c r="D40" s="392"/>
      <c r="E40" s="392"/>
      <c r="F40" s="392"/>
      <c r="G40" s="392"/>
      <c r="H40" s="392"/>
      <c r="I40" s="392"/>
      <c r="J40" s="392"/>
      <c r="K40" s="392"/>
      <c r="L40" s="392"/>
      <c r="M40" s="392"/>
      <c r="N40" s="392"/>
      <c r="O40" s="392"/>
      <c r="P40" s="392"/>
      <c r="Q40" s="392"/>
      <c r="R40" s="392"/>
      <c r="S40" s="392"/>
      <c r="T40" s="392"/>
      <c r="U40" s="392"/>
      <c r="V40" s="392"/>
      <c r="W40" s="392"/>
      <c r="X40" s="392"/>
      <c r="Y40" s="392"/>
      <c r="Z40" s="392"/>
      <c r="AA40" s="392"/>
      <c r="AB40" s="392"/>
      <c r="AC40" s="392"/>
    </row>
    <row r="41" spans="1:29" ht="12.75">
      <c r="A41" s="391"/>
      <c r="B41" s="13" t="s">
        <v>73</v>
      </c>
      <c r="C41" s="348"/>
      <c r="D41" s="348"/>
      <c r="E41" s="348"/>
      <c r="F41" s="348"/>
      <c r="G41" s="348"/>
      <c r="H41" s="348"/>
      <c r="I41" s="348"/>
      <c r="J41" s="348"/>
      <c r="K41" s="348"/>
      <c r="L41" s="348"/>
      <c r="M41" s="348"/>
      <c r="N41" s="348"/>
      <c r="O41" s="350"/>
      <c r="P41" s="350">
        <v>27</v>
      </c>
      <c r="Q41" s="350"/>
      <c r="R41" s="350"/>
      <c r="S41" s="350"/>
      <c r="T41" s="350"/>
      <c r="U41" s="350"/>
      <c r="V41" s="350"/>
      <c r="W41" s="350"/>
      <c r="X41" s="350"/>
      <c r="Y41" s="350"/>
      <c r="Z41" s="350"/>
      <c r="AA41" s="350"/>
      <c r="AB41" s="350"/>
      <c r="AC41" s="352">
        <f>SUM(C41:AB41)</f>
        <v>27</v>
      </c>
    </row>
    <row r="42" spans="1:29" ht="12.75">
      <c r="A42" s="391"/>
      <c r="B42" s="21" t="s">
        <v>67</v>
      </c>
      <c r="C42" s="348"/>
      <c r="D42" s="348"/>
      <c r="E42" s="348"/>
      <c r="F42" s="348"/>
      <c r="G42" s="348"/>
      <c r="H42" s="348"/>
      <c r="I42" s="348"/>
      <c r="J42" s="348"/>
      <c r="K42" s="348"/>
      <c r="L42" s="348"/>
      <c r="M42" s="348"/>
      <c r="N42" s="348"/>
      <c r="O42" s="354"/>
      <c r="P42" s="354">
        <v>27</v>
      </c>
      <c r="Q42" s="354"/>
      <c r="R42" s="354"/>
      <c r="S42" s="354"/>
      <c r="T42" s="354"/>
      <c r="U42" s="354"/>
      <c r="V42" s="354"/>
      <c r="W42" s="354"/>
      <c r="X42" s="354"/>
      <c r="Y42" s="354"/>
      <c r="Z42" s="354"/>
      <c r="AA42" s="354"/>
      <c r="AB42" s="354"/>
      <c r="AC42" s="352">
        <f>SUM(C42:AB42)</f>
        <v>27</v>
      </c>
    </row>
    <row r="43" spans="1:29" ht="12.75">
      <c r="A43" s="391"/>
      <c r="B43" s="13" t="s">
        <v>74</v>
      </c>
      <c r="C43" s="348"/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50"/>
      <c r="P43" s="350"/>
      <c r="Q43" s="350"/>
      <c r="R43" s="350"/>
      <c r="S43" s="350"/>
      <c r="T43" s="350"/>
      <c r="U43" s="350"/>
      <c r="V43" s="350"/>
      <c r="W43" s="350"/>
      <c r="X43" s="350"/>
      <c r="Y43" s="350"/>
      <c r="Z43" s="350"/>
      <c r="AA43" s="350"/>
      <c r="AB43" s="350"/>
      <c r="AC43" s="352">
        <f>SUM(C43:AB43)</f>
        <v>0</v>
      </c>
    </row>
    <row r="44" spans="1:29" ht="12.75">
      <c r="A44" s="391"/>
      <c r="B44" s="21" t="s">
        <v>67</v>
      </c>
      <c r="C44" s="348"/>
      <c r="D44" s="348"/>
      <c r="E44" s="348"/>
      <c r="F44" s="348"/>
      <c r="G44" s="348"/>
      <c r="H44" s="348"/>
      <c r="I44" s="348"/>
      <c r="J44" s="348"/>
      <c r="K44" s="348"/>
      <c r="L44" s="348"/>
      <c r="M44" s="348"/>
      <c r="N44" s="348"/>
      <c r="O44" s="354"/>
      <c r="P44" s="354"/>
      <c r="Q44" s="354"/>
      <c r="R44" s="354"/>
      <c r="S44" s="354"/>
      <c r="T44" s="354"/>
      <c r="U44" s="354"/>
      <c r="V44" s="354"/>
      <c r="W44" s="354"/>
      <c r="X44" s="354"/>
      <c r="Y44" s="354"/>
      <c r="Z44" s="354"/>
      <c r="AA44" s="354"/>
      <c r="AB44" s="354"/>
      <c r="AC44" s="352">
        <f>SUM(C44:AB44)</f>
        <v>0</v>
      </c>
    </row>
    <row r="45" spans="1:29" ht="12.75">
      <c r="A45" s="391"/>
      <c r="B45" s="18" t="s">
        <v>75</v>
      </c>
      <c r="C45" s="356">
        <f>C41+C43</f>
        <v>0</v>
      </c>
      <c r="D45" s="356">
        <f>D41+D43</f>
        <v>0</v>
      </c>
      <c r="E45" s="356"/>
      <c r="F45" s="356">
        <f aca="true" t="shared" si="9" ref="F45:L45">F41+F43</f>
        <v>0</v>
      </c>
      <c r="G45" s="356">
        <f t="shared" si="9"/>
        <v>0</v>
      </c>
      <c r="H45" s="356">
        <f t="shared" si="9"/>
        <v>0</v>
      </c>
      <c r="I45" s="356">
        <f t="shared" si="9"/>
        <v>0</v>
      </c>
      <c r="J45" s="356">
        <f t="shared" si="9"/>
        <v>0</v>
      </c>
      <c r="K45" s="356">
        <f t="shared" si="9"/>
        <v>0</v>
      </c>
      <c r="L45" s="356">
        <f t="shared" si="9"/>
        <v>0</v>
      </c>
      <c r="M45" s="356"/>
      <c r="N45" s="356">
        <f aca="true" t="shared" si="10" ref="N45:AB45">N41+N43</f>
        <v>0</v>
      </c>
      <c r="O45" s="356">
        <f t="shared" si="10"/>
        <v>0</v>
      </c>
      <c r="P45" s="356">
        <f t="shared" si="10"/>
        <v>27</v>
      </c>
      <c r="Q45" s="356">
        <f t="shared" si="10"/>
        <v>0</v>
      </c>
      <c r="R45" s="356">
        <f t="shared" si="10"/>
        <v>0</v>
      </c>
      <c r="S45" s="356">
        <f t="shared" si="10"/>
        <v>0</v>
      </c>
      <c r="T45" s="356">
        <f t="shared" si="10"/>
        <v>0</v>
      </c>
      <c r="U45" s="356">
        <f t="shared" si="10"/>
        <v>0</v>
      </c>
      <c r="V45" s="356"/>
      <c r="W45" s="356">
        <f t="shared" si="10"/>
        <v>0</v>
      </c>
      <c r="X45" s="356">
        <f t="shared" si="10"/>
        <v>0</v>
      </c>
      <c r="Y45" s="356">
        <f t="shared" si="10"/>
        <v>0</v>
      </c>
      <c r="Z45" s="356">
        <f t="shared" si="10"/>
        <v>0</v>
      </c>
      <c r="AA45" s="356">
        <f t="shared" si="10"/>
        <v>0</v>
      </c>
      <c r="AB45" s="356">
        <f t="shared" si="10"/>
        <v>0</v>
      </c>
      <c r="AC45" s="356">
        <f>SUM(C45:AB45)</f>
        <v>27</v>
      </c>
    </row>
    <row r="46" spans="1:29" ht="12.75">
      <c r="A46" s="24" t="s">
        <v>76</v>
      </c>
      <c r="B46" s="485" t="s">
        <v>77</v>
      </c>
      <c r="C46" s="485"/>
      <c r="D46" s="485"/>
      <c r="E46" s="485"/>
      <c r="F46" s="485"/>
      <c r="G46" s="485"/>
      <c r="H46" s="485"/>
      <c r="I46" s="485"/>
      <c r="J46" s="485"/>
      <c r="K46" s="485"/>
      <c r="L46" s="485"/>
      <c r="M46" s="485"/>
      <c r="N46" s="485"/>
      <c r="O46" s="485"/>
      <c r="P46" s="485"/>
      <c r="Q46" s="485"/>
      <c r="R46" s="485"/>
      <c r="S46" s="485"/>
      <c r="T46" s="485"/>
      <c r="U46" s="485"/>
      <c r="V46" s="485"/>
      <c r="W46" s="485"/>
      <c r="X46" s="485"/>
      <c r="Y46" s="485"/>
      <c r="Z46" s="485"/>
      <c r="AA46" s="485"/>
      <c r="AB46" s="485"/>
      <c r="AC46" s="485"/>
    </row>
    <row r="47" spans="1:29" ht="20.25" customHeight="1">
      <c r="A47" s="481"/>
      <c r="B47" s="358" t="s">
        <v>78</v>
      </c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50"/>
      <c r="P47" s="350"/>
      <c r="Q47" s="350"/>
      <c r="R47" s="350"/>
      <c r="S47" s="350"/>
      <c r="T47" s="350"/>
      <c r="U47" s="350"/>
      <c r="V47" s="350"/>
      <c r="W47" s="350"/>
      <c r="X47" s="350"/>
      <c r="Y47" s="350"/>
      <c r="Z47" s="350"/>
      <c r="AA47" s="350"/>
      <c r="AB47" s="350"/>
      <c r="AC47" s="352">
        <f>SUM(C47:AB47)</f>
        <v>0</v>
      </c>
    </row>
    <row r="48" spans="1:29" ht="26.25" customHeight="1">
      <c r="A48" s="481"/>
      <c r="B48" s="358" t="s">
        <v>79</v>
      </c>
      <c r="C48" s="348"/>
      <c r="D48" s="348"/>
      <c r="E48" s="348"/>
      <c r="F48" s="348"/>
      <c r="G48" s="348"/>
      <c r="H48" s="348">
        <v>194</v>
      </c>
      <c r="I48" s="348"/>
      <c r="J48" s="348"/>
      <c r="K48" s="348"/>
      <c r="L48" s="348"/>
      <c r="M48" s="348"/>
      <c r="N48" s="348"/>
      <c r="O48" s="354"/>
      <c r="P48" s="354"/>
      <c r="Q48" s="354"/>
      <c r="R48" s="354"/>
      <c r="S48" s="354"/>
      <c r="T48" s="354"/>
      <c r="U48" s="354"/>
      <c r="V48" s="354"/>
      <c r="W48" s="354"/>
      <c r="X48" s="354"/>
      <c r="Y48" s="354"/>
      <c r="Z48" s="354"/>
      <c r="AA48" s="354"/>
      <c r="AB48" s="354"/>
      <c r="AC48" s="352">
        <f>SUM(C48:AB48)</f>
        <v>194</v>
      </c>
    </row>
    <row r="49" spans="1:29" ht="39" customHeight="1">
      <c r="A49" s="481"/>
      <c r="B49" s="359" t="s">
        <v>80</v>
      </c>
      <c r="C49" s="356">
        <f>C47+C48</f>
        <v>0</v>
      </c>
      <c r="D49" s="356">
        <f>D47+D48</f>
        <v>0</v>
      </c>
      <c r="E49" s="356"/>
      <c r="F49" s="356">
        <f aca="true" t="shared" si="11" ref="F49:L49">F47+F48</f>
        <v>0</v>
      </c>
      <c r="G49" s="356">
        <f t="shared" si="11"/>
        <v>0</v>
      </c>
      <c r="H49" s="356">
        <f t="shared" si="11"/>
        <v>194</v>
      </c>
      <c r="I49" s="356">
        <f t="shared" si="11"/>
        <v>0</v>
      </c>
      <c r="J49" s="356">
        <f t="shared" si="11"/>
        <v>0</v>
      </c>
      <c r="K49" s="356">
        <f t="shared" si="11"/>
        <v>0</v>
      </c>
      <c r="L49" s="356">
        <f t="shared" si="11"/>
        <v>0</v>
      </c>
      <c r="M49" s="356"/>
      <c r="N49" s="356">
        <f aca="true" t="shared" si="12" ref="N49:AB49">N47+N48</f>
        <v>0</v>
      </c>
      <c r="O49" s="356">
        <f t="shared" si="12"/>
        <v>0</v>
      </c>
      <c r="P49" s="356">
        <f t="shared" si="12"/>
        <v>0</v>
      </c>
      <c r="Q49" s="356">
        <f t="shared" si="12"/>
        <v>0</v>
      </c>
      <c r="R49" s="356">
        <f t="shared" si="12"/>
        <v>0</v>
      </c>
      <c r="S49" s="356">
        <f t="shared" si="12"/>
        <v>0</v>
      </c>
      <c r="T49" s="356">
        <f t="shared" si="12"/>
        <v>0</v>
      </c>
      <c r="U49" s="356">
        <f t="shared" si="12"/>
        <v>0</v>
      </c>
      <c r="V49" s="356"/>
      <c r="W49" s="356">
        <f t="shared" si="12"/>
        <v>0</v>
      </c>
      <c r="X49" s="356">
        <f t="shared" si="12"/>
        <v>0</v>
      </c>
      <c r="Y49" s="356">
        <f t="shared" si="12"/>
        <v>0</v>
      </c>
      <c r="Z49" s="356">
        <f t="shared" si="12"/>
        <v>0</v>
      </c>
      <c r="AA49" s="356">
        <f t="shared" si="12"/>
        <v>0</v>
      </c>
      <c r="AB49" s="356">
        <f t="shared" si="12"/>
        <v>0</v>
      </c>
      <c r="AC49" s="356">
        <f>SUM(C49:AB49)</f>
        <v>194</v>
      </c>
    </row>
    <row r="50" spans="1:29" ht="12.75">
      <c r="A50" s="23" t="s">
        <v>81</v>
      </c>
      <c r="B50" s="392" t="s">
        <v>4</v>
      </c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92"/>
      <c r="R50" s="392"/>
      <c r="S50" s="392"/>
      <c r="T50" s="392"/>
      <c r="U50" s="392"/>
      <c r="V50" s="392"/>
      <c r="W50" s="392"/>
      <c r="X50" s="392"/>
      <c r="Y50" s="392"/>
      <c r="Z50" s="392"/>
      <c r="AA50" s="392"/>
      <c r="AB50" s="392"/>
      <c r="AC50" s="392"/>
    </row>
    <row r="51" spans="1:29" ht="12.75">
      <c r="A51" s="391"/>
      <c r="B51" s="13" t="s">
        <v>82</v>
      </c>
      <c r="C51" s="348"/>
      <c r="D51" s="348"/>
      <c r="E51" s="348"/>
      <c r="F51" s="348"/>
      <c r="G51" s="348"/>
      <c r="H51" s="348"/>
      <c r="I51" s="348"/>
      <c r="J51" s="348"/>
      <c r="K51" s="348"/>
      <c r="L51" s="348"/>
      <c r="M51" s="348"/>
      <c r="N51" s="348"/>
      <c r="O51" s="350"/>
      <c r="P51" s="350"/>
      <c r="Q51" s="350"/>
      <c r="R51" s="350"/>
      <c r="S51" s="350"/>
      <c r="T51" s="350"/>
      <c r="U51" s="350"/>
      <c r="V51" s="350"/>
      <c r="W51" s="350"/>
      <c r="X51" s="350"/>
      <c r="Y51" s="350"/>
      <c r="Z51" s="350"/>
      <c r="AA51" s="350"/>
      <c r="AB51" s="350"/>
      <c r="AC51" s="352">
        <f>SUM(C51:AB51)</f>
        <v>0</v>
      </c>
    </row>
    <row r="52" spans="1:29" ht="12.75">
      <c r="A52" s="391"/>
      <c r="B52" s="13" t="s">
        <v>83</v>
      </c>
      <c r="C52" s="348"/>
      <c r="D52" s="348"/>
      <c r="E52" s="348"/>
      <c r="F52" s="348"/>
      <c r="G52" s="348"/>
      <c r="H52" s="348">
        <v>12000</v>
      </c>
      <c r="I52" s="348"/>
      <c r="J52" s="348"/>
      <c r="K52" s="348"/>
      <c r="L52" s="348"/>
      <c r="M52" s="348"/>
      <c r="N52" s="348"/>
      <c r="O52" s="354"/>
      <c r="P52" s="354"/>
      <c r="Q52" s="354"/>
      <c r="R52" s="354"/>
      <c r="S52" s="354"/>
      <c r="T52" s="354"/>
      <c r="U52" s="354"/>
      <c r="V52" s="354"/>
      <c r="W52" s="354"/>
      <c r="X52" s="354"/>
      <c r="Y52" s="354"/>
      <c r="Z52" s="354"/>
      <c r="AA52" s="354"/>
      <c r="AB52" s="354"/>
      <c r="AC52" s="352">
        <f>SUM(C52:AB52)</f>
        <v>12000</v>
      </c>
    </row>
    <row r="53" spans="1:29" ht="12.75">
      <c r="A53" s="391"/>
      <c r="B53" s="18" t="s">
        <v>84</v>
      </c>
      <c r="C53" s="356">
        <f>SUM(C51:C52)</f>
        <v>0</v>
      </c>
      <c r="D53" s="356">
        <f>SUM(D51:D52)</f>
        <v>0</v>
      </c>
      <c r="E53" s="356"/>
      <c r="F53" s="356">
        <f aca="true" t="shared" si="13" ref="F53:L53">SUM(F51:F52)</f>
        <v>0</v>
      </c>
      <c r="G53" s="356">
        <f t="shared" si="13"/>
        <v>0</v>
      </c>
      <c r="H53" s="356">
        <f t="shared" si="13"/>
        <v>12000</v>
      </c>
      <c r="I53" s="356">
        <f t="shared" si="13"/>
        <v>0</v>
      </c>
      <c r="J53" s="356">
        <f t="shared" si="13"/>
        <v>0</v>
      </c>
      <c r="K53" s="356">
        <f t="shared" si="13"/>
        <v>0</v>
      </c>
      <c r="L53" s="356">
        <f t="shared" si="13"/>
        <v>0</v>
      </c>
      <c r="M53" s="356"/>
      <c r="N53" s="356">
        <f aca="true" t="shared" si="14" ref="N53:AB53">SUM(N51:N52)</f>
        <v>0</v>
      </c>
      <c r="O53" s="356">
        <f t="shared" si="14"/>
        <v>0</v>
      </c>
      <c r="P53" s="356">
        <f t="shared" si="14"/>
        <v>0</v>
      </c>
      <c r="Q53" s="356">
        <f t="shared" si="14"/>
        <v>0</v>
      </c>
      <c r="R53" s="356">
        <f t="shared" si="14"/>
        <v>0</v>
      </c>
      <c r="S53" s="356">
        <f t="shared" si="14"/>
        <v>0</v>
      </c>
      <c r="T53" s="356">
        <f t="shared" si="14"/>
        <v>0</v>
      </c>
      <c r="U53" s="356">
        <f t="shared" si="14"/>
        <v>0</v>
      </c>
      <c r="V53" s="356"/>
      <c r="W53" s="356">
        <f t="shared" si="14"/>
        <v>0</v>
      </c>
      <c r="X53" s="356">
        <f t="shared" si="14"/>
        <v>0</v>
      </c>
      <c r="Y53" s="356">
        <f t="shared" si="14"/>
        <v>0</v>
      </c>
      <c r="Z53" s="356">
        <f t="shared" si="14"/>
        <v>0</v>
      </c>
      <c r="AA53" s="356">
        <f t="shared" si="14"/>
        <v>0</v>
      </c>
      <c r="AB53" s="356">
        <f t="shared" si="14"/>
        <v>0</v>
      </c>
      <c r="AC53" s="356">
        <f>SUM(AC51:AC52)</f>
        <v>12000</v>
      </c>
    </row>
    <row r="54" spans="1:29" ht="12.75">
      <c r="A54" s="23" t="s">
        <v>85</v>
      </c>
      <c r="B54" s="392" t="s">
        <v>86</v>
      </c>
      <c r="C54" s="392"/>
      <c r="D54" s="392"/>
      <c r="E54" s="392"/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392"/>
      <c r="V54" s="392"/>
      <c r="W54" s="392"/>
      <c r="X54" s="392"/>
      <c r="Y54" s="392"/>
      <c r="Z54" s="392"/>
      <c r="AA54" s="392"/>
      <c r="AB54" s="392"/>
      <c r="AC54" s="392"/>
    </row>
    <row r="55" spans="1:29" ht="12.75">
      <c r="A55" s="391"/>
      <c r="B55" s="13" t="s">
        <v>87</v>
      </c>
      <c r="C55" s="348"/>
      <c r="D55" s="348"/>
      <c r="E55" s="348"/>
      <c r="F55" s="348"/>
      <c r="G55" s="348"/>
      <c r="H55" s="348">
        <v>8591</v>
      </c>
      <c r="I55" s="348"/>
      <c r="J55" s="348"/>
      <c r="K55" s="348"/>
      <c r="L55" s="348"/>
      <c r="M55" s="348"/>
      <c r="N55" s="348"/>
      <c r="O55" s="350"/>
      <c r="P55" s="350"/>
      <c r="Q55" s="350"/>
      <c r="R55" s="350"/>
      <c r="S55" s="350"/>
      <c r="T55" s="350"/>
      <c r="U55" s="350"/>
      <c r="V55" s="350"/>
      <c r="W55" s="350">
        <v>1001</v>
      </c>
      <c r="X55" s="350"/>
      <c r="Y55" s="350"/>
      <c r="Z55" s="350"/>
      <c r="AA55" s="350"/>
      <c r="AB55" s="350">
        <v>2988</v>
      </c>
      <c r="AC55" s="352">
        <f>SUM(C55:AB55)</f>
        <v>12580</v>
      </c>
    </row>
    <row r="56" spans="1:29" ht="12.75">
      <c r="A56" s="391"/>
      <c r="B56" s="13" t="s">
        <v>88</v>
      </c>
      <c r="C56" s="348"/>
      <c r="D56" s="348"/>
      <c r="E56" s="348"/>
      <c r="F56" s="348"/>
      <c r="G56" s="348"/>
      <c r="H56" s="348"/>
      <c r="I56" s="348"/>
      <c r="J56" s="348"/>
      <c r="K56" s="348"/>
      <c r="L56" s="348"/>
      <c r="M56" s="348"/>
      <c r="N56" s="348"/>
      <c r="O56" s="354"/>
      <c r="P56" s="354"/>
      <c r="Q56" s="354"/>
      <c r="R56" s="354"/>
      <c r="S56" s="354"/>
      <c r="T56" s="354"/>
      <c r="U56" s="354"/>
      <c r="V56" s="354"/>
      <c r="W56" s="354"/>
      <c r="X56" s="354"/>
      <c r="Y56" s="354"/>
      <c r="Z56" s="354"/>
      <c r="AA56" s="354"/>
      <c r="AB56" s="354"/>
      <c r="AC56" s="352">
        <f>SUM(C56:AB56)</f>
        <v>0</v>
      </c>
    </row>
    <row r="57" spans="1:29" ht="12.75">
      <c r="A57" s="391"/>
      <c r="B57" s="13" t="s">
        <v>251</v>
      </c>
      <c r="C57" s="348"/>
      <c r="D57" s="348"/>
      <c r="E57" s="348"/>
      <c r="F57" s="348"/>
      <c r="G57" s="348"/>
      <c r="H57" s="348"/>
      <c r="I57" s="348"/>
      <c r="J57" s="348"/>
      <c r="K57" s="348"/>
      <c r="L57" s="348"/>
      <c r="M57" s="348"/>
      <c r="N57" s="348"/>
      <c r="O57" s="354"/>
      <c r="P57" s="354"/>
      <c r="Q57" s="354"/>
      <c r="R57" s="354"/>
      <c r="S57" s="354"/>
      <c r="T57" s="354"/>
      <c r="U57" s="354"/>
      <c r="V57" s="354"/>
      <c r="W57" s="354"/>
      <c r="X57" s="354"/>
      <c r="Y57" s="354"/>
      <c r="Z57" s="354"/>
      <c r="AA57" s="354"/>
      <c r="AB57" s="354"/>
      <c r="AC57" s="352">
        <v>-10635</v>
      </c>
    </row>
    <row r="58" spans="1:29" ht="12.75">
      <c r="A58" s="391"/>
      <c r="B58" s="18" t="s">
        <v>89</v>
      </c>
      <c r="C58" s="356">
        <f>SUM(C55:C56)</f>
        <v>0</v>
      </c>
      <c r="D58" s="356">
        <f>SUM(D55:D56)</f>
        <v>0</v>
      </c>
      <c r="E58" s="356"/>
      <c r="F58" s="356">
        <f aca="true" t="shared" si="15" ref="F58:L58">SUM(F55:F56)</f>
        <v>0</v>
      </c>
      <c r="G58" s="356">
        <f t="shared" si="15"/>
        <v>0</v>
      </c>
      <c r="H58" s="356">
        <f>SUM(H55:H57)</f>
        <v>8591</v>
      </c>
      <c r="I58" s="356">
        <f t="shared" si="15"/>
        <v>0</v>
      </c>
      <c r="J58" s="356">
        <f t="shared" si="15"/>
        <v>0</v>
      </c>
      <c r="K58" s="356">
        <f t="shared" si="15"/>
        <v>0</v>
      </c>
      <c r="L58" s="356">
        <f t="shared" si="15"/>
        <v>0</v>
      </c>
      <c r="M58" s="356"/>
      <c r="N58" s="356">
        <f aca="true" t="shared" si="16" ref="N58:W58">SUM(N55:N56)</f>
        <v>0</v>
      </c>
      <c r="O58" s="356">
        <f t="shared" si="16"/>
        <v>0</v>
      </c>
      <c r="P58" s="356">
        <f t="shared" si="16"/>
        <v>0</v>
      </c>
      <c r="Q58" s="356">
        <f t="shared" si="16"/>
        <v>0</v>
      </c>
      <c r="R58" s="356">
        <f t="shared" si="16"/>
        <v>0</v>
      </c>
      <c r="S58" s="356">
        <f t="shared" si="16"/>
        <v>0</v>
      </c>
      <c r="T58" s="356">
        <f t="shared" si="16"/>
        <v>0</v>
      </c>
      <c r="U58" s="356">
        <f t="shared" si="16"/>
        <v>0</v>
      </c>
      <c r="V58" s="356"/>
      <c r="W58" s="356">
        <f t="shared" si="16"/>
        <v>1001</v>
      </c>
      <c r="X58" s="356"/>
      <c r="Y58" s="356">
        <f>SUM(Y55:Y56)</f>
        <v>0</v>
      </c>
      <c r="Z58" s="356">
        <f>SUM(Z55:Z56)</f>
        <v>0</v>
      </c>
      <c r="AA58" s="356">
        <f>SUM(AA55:AA56)</f>
        <v>0</v>
      </c>
      <c r="AB58" s="356">
        <f>SUM(AB55:AB56)</f>
        <v>2988</v>
      </c>
      <c r="AC58" s="356">
        <f>SUM(AC55:AC57)</f>
        <v>1945</v>
      </c>
    </row>
    <row r="59" spans="1:29" ht="12.75">
      <c r="A59" s="478" t="s">
        <v>90</v>
      </c>
      <c r="B59" s="478"/>
      <c r="C59" s="277">
        <f aca="true" t="shared" si="17" ref="C59:AB59">C58+C53+C49+C45+C39+C32+C25+C14</f>
        <v>0</v>
      </c>
      <c r="D59" s="277">
        <f t="shared" si="17"/>
        <v>0</v>
      </c>
      <c r="E59" s="277">
        <f t="shared" si="17"/>
        <v>3792</v>
      </c>
      <c r="F59" s="277">
        <f t="shared" si="17"/>
        <v>5360</v>
      </c>
      <c r="G59" s="277">
        <f t="shared" si="17"/>
        <v>792</v>
      </c>
      <c r="H59" s="277">
        <f t="shared" si="17"/>
        <v>36286</v>
      </c>
      <c r="I59" s="277">
        <f t="shared" si="17"/>
        <v>537</v>
      </c>
      <c r="J59" s="277">
        <f t="shared" si="17"/>
        <v>871</v>
      </c>
      <c r="K59" s="277">
        <f t="shared" si="17"/>
        <v>214</v>
      </c>
      <c r="L59" s="277">
        <f t="shared" si="17"/>
        <v>0</v>
      </c>
      <c r="M59" s="277">
        <f t="shared" si="17"/>
        <v>119743</v>
      </c>
      <c r="N59" s="277">
        <f t="shared" si="17"/>
        <v>0</v>
      </c>
      <c r="O59" s="277">
        <f t="shared" si="17"/>
        <v>0</v>
      </c>
      <c r="P59" s="277">
        <f t="shared" si="17"/>
        <v>2065</v>
      </c>
      <c r="Q59" s="277">
        <f t="shared" si="17"/>
        <v>0</v>
      </c>
      <c r="R59" s="277">
        <f t="shared" si="17"/>
        <v>0</v>
      </c>
      <c r="S59" s="277">
        <f t="shared" si="17"/>
        <v>0</v>
      </c>
      <c r="T59" s="277">
        <f t="shared" si="17"/>
        <v>0</v>
      </c>
      <c r="U59" s="277">
        <f t="shared" si="17"/>
        <v>0</v>
      </c>
      <c r="V59" s="277"/>
      <c r="W59" s="277">
        <f t="shared" si="17"/>
        <v>2529</v>
      </c>
      <c r="X59" s="277">
        <f t="shared" si="17"/>
        <v>983</v>
      </c>
      <c r="Y59" s="277">
        <f t="shared" si="17"/>
        <v>174</v>
      </c>
      <c r="Z59" s="277">
        <f t="shared" si="17"/>
        <v>0</v>
      </c>
      <c r="AA59" s="277">
        <f t="shared" si="17"/>
        <v>0</v>
      </c>
      <c r="AB59" s="277">
        <f t="shared" si="17"/>
        <v>2988</v>
      </c>
      <c r="AC59" s="360">
        <f>AC14+AC25+AC32+AC39+AC45+AC49+AC53+AC58</f>
        <v>165699</v>
      </c>
    </row>
    <row r="60" spans="1:29" ht="12.75">
      <c r="A60" s="483"/>
      <c r="B60" s="483"/>
      <c r="C60" s="361"/>
      <c r="D60" s="361"/>
      <c r="E60" s="361"/>
      <c r="F60" s="361"/>
      <c r="G60" s="361"/>
      <c r="H60" s="361"/>
      <c r="I60" s="361"/>
      <c r="J60" s="361"/>
      <c r="K60" s="361"/>
      <c r="L60" s="361"/>
      <c r="M60" s="361"/>
      <c r="N60" s="361"/>
      <c r="O60" s="361"/>
      <c r="P60" s="361"/>
      <c r="Q60" s="361"/>
      <c r="R60" s="361"/>
      <c r="S60" s="361"/>
      <c r="T60" s="361"/>
      <c r="U60" s="361"/>
      <c r="V60" s="361"/>
      <c r="W60" s="361"/>
      <c r="X60" s="361"/>
      <c r="Y60" s="361"/>
      <c r="Z60" s="361"/>
      <c r="AA60" s="361"/>
      <c r="AB60" s="361"/>
      <c r="AC60" s="361"/>
    </row>
    <row r="61" spans="1:29" ht="12.75">
      <c r="A61" s="362"/>
      <c r="B61" s="363"/>
      <c r="C61" s="363"/>
      <c r="D61" s="363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363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</row>
    <row r="62" spans="1:29" ht="12.75">
      <c r="A62" s="381" t="s">
        <v>7</v>
      </c>
      <c r="B62" s="381"/>
      <c r="C62" s="340"/>
      <c r="D62" s="340"/>
      <c r="E62" s="340"/>
      <c r="F62" s="394" t="s">
        <v>91</v>
      </c>
      <c r="G62" s="394"/>
      <c r="H62" s="394"/>
      <c r="I62" s="394"/>
      <c r="J62" s="394"/>
      <c r="K62" s="394"/>
      <c r="L62" s="394"/>
      <c r="M62" s="394"/>
      <c r="N62" s="394"/>
      <c r="O62" s="394"/>
      <c r="P62" s="394"/>
      <c r="Q62" s="394"/>
      <c r="R62" s="394"/>
      <c r="S62" s="394"/>
      <c r="T62" s="394"/>
      <c r="U62" s="394"/>
      <c r="V62" s="394"/>
      <c r="W62" s="394"/>
      <c r="X62" s="394"/>
      <c r="Y62" s="394"/>
      <c r="Z62" s="394"/>
      <c r="AA62" s="394"/>
      <c r="AB62" s="394"/>
      <c r="AC62" s="484" t="s">
        <v>92</v>
      </c>
    </row>
    <row r="63" spans="1:29" ht="12.75">
      <c r="A63" s="381"/>
      <c r="B63" s="381"/>
      <c r="C63" s="364" t="s">
        <v>9</v>
      </c>
      <c r="D63" s="343">
        <f aca="true" t="shared" si="18" ref="D63:L64">D3</f>
        <v>452025</v>
      </c>
      <c r="E63" s="343">
        <f t="shared" si="18"/>
        <v>552312</v>
      </c>
      <c r="F63" s="343">
        <f t="shared" si="18"/>
        <v>552411</v>
      </c>
      <c r="G63" s="343">
        <f t="shared" si="18"/>
        <v>701015</v>
      </c>
      <c r="H63" s="343">
        <f t="shared" si="18"/>
        <v>751153</v>
      </c>
      <c r="I63" s="343">
        <f t="shared" si="18"/>
        <v>751175</v>
      </c>
      <c r="J63" s="343">
        <f t="shared" si="18"/>
        <v>751845</v>
      </c>
      <c r="K63" s="343">
        <f t="shared" si="18"/>
        <v>751867</v>
      </c>
      <c r="L63" s="343">
        <f t="shared" si="18"/>
        <v>751878</v>
      </c>
      <c r="M63" s="343">
        <v>751966</v>
      </c>
      <c r="N63" s="343">
        <f aca="true" t="shared" si="19" ref="N63:AB64">N3</f>
        <v>801214</v>
      </c>
      <c r="O63" s="365">
        <f t="shared" si="19"/>
        <v>851219</v>
      </c>
      <c r="P63" s="343">
        <f t="shared" si="19"/>
        <v>851297</v>
      </c>
      <c r="Q63" s="343">
        <f t="shared" si="19"/>
        <v>851967</v>
      </c>
      <c r="R63" s="343">
        <f t="shared" si="19"/>
        <v>853233</v>
      </c>
      <c r="S63" s="365">
        <f t="shared" si="19"/>
        <v>853255</v>
      </c>
      <c r="T63" s="343">
        <f t="shared" si="19"/>
        <v>853311</v>
      </c>
      <c r="U63" s="343">
        <f t="shared" si="19"/>
        <v>853344</v>
      </c>
      <c r="V63" s="343"/>
      <c r="W63" s="343">
        <f t="shared" si="19"/>
        <v>901116</v>
      </c>
      <c r="X63" s="343">
        <f t="shared" si="19"/>
        <v>902113</v>
      </c>
      <c r="Y63" s="343">
        <f t="shared" si="19"/>
        <v>921815</v>
      </c>
      <c r="Z63" s="343">
        <f t="shared" si="19"/>
        <v>923127</v>
      </c>
      <c r="AA63" s="343">
        <f t="shared" si="19"/>
        <v>921925</v>
      </c>
      <c r="AB63" s="366">
        <f t="shared" si="19"/>
        <v>801115</v>
      </c>
      <c r="AC63" s="484"/>
    </row>
    <row r="64" spans="1:29" ht="56.25">
      <c r="A64" s="381"/>
      <c r="B64" s="381"/>
      <c r="C64" s="340" t="str">
        <f>C4</f>
        <v>növényterm.kertészeti szolg</v>
      </c>
      <c r="D64" s="340" t="str">
        <f t="shared" si="18"/>
        <v>utak, hidak</v>
      </c>
      <c r="E64" s="340" t="str">
        <f t="shared" si="18"/>
        <v>óvodai étkeztetés</v>
      </c>
      <c r="F64" s="340" t="str">
        <f t="shared" si="18"/>
        <v>munkahelyi vendéglátás</v>
      </c>
      <c r="G64" s="340" t="str">
        <f t="shared" si="18"/>
        <v>saját vagy bérelt ingatlan hasznosítása</v>
      </c>
      <c r="H64" s="340" t="str">
        <f t="shared" si="18"/>
        <v>önk. igazgatási tev.</v>
      </c>
      <c r="I64" s="340" t="str">
        <f t="shared" si="18"/>
        <v>Országgyűlési képv. Választással kapcs. Feladatok</v>
      </c>
      <c r="J64" s="340" t="str">
        <f t="shared" si="18"/>
        <v>község gazdálkodás</v>
      </c>
      <c r="K64" s="340" t="str">
        <f t="shared" si="18"/>
        <v>temető fentartás</v>
      </c>
      <c r="L64" s="340" t="str">
        <f t="shared" si="18"/>
        <v>közvilágítás</v>
      </c>
      <c r="M64" s="340" t="str">
        <f>M4</f>
        <v>feladatra nem tervezhető elszámolások</v>
      </c>
      <c r="N64" s="340" t="str">
        <f t="shared" si="19"/>
        <v>alapfokú oktatás</v>
      </c>
      <c r="O64" s="340" t="str">
        <f t="shared" si="19"/>
        <v>háziorvosi szolgálat</v>
      </c>
      <c r="P64" s="340" t="str">
        <f t="shared" si="19"/>
        <v>védőnői szolgálat</v>
      </c>
      <c r="Q64" s="340" t="str">
        <f t="shared" si="19"/>
        <v>iskola egészségügy</v>
      </c>
      <c r="R64" s="340" t="str">
        <f t="shared" si="19"/>
        <v>házi segítségnyújtás</v>
      </c>
      <c r="S64" s="340" t="str">
        <f t="shared" si="19"/>
        <v>szociális étkeztetés</v>
      </c>
      <c r="T64" s="340" t="str">
        <f t="shared" si="19"/>
        <v>pénzbeli rendszeres szociális ellátások</v>
      </c>
      <c r="U64" s="340" t="str">
        <f t="shared" si="19"/>
        <v>eseti pénzbeli ellátás</v>
      </c>
      <c r="V64" s="340"/>
      <c r="W64" s="340" t="str">
        <f t="shared" si="19"/>
        <v>szennyvíz</v>
      </c>
      <c r="X64" s="340" t="str">
        <f t="shared" si="19"/>
        <v>települési hulladék kezelés</v>
      </c>
      <c r="Y64" s="340" t="str">
        <f t="shared" si="19"/>
        <v>művelődési házak tevékenysége (Faluház)</v>
      </c>
      <c r="Z64" s="367" t="str">
        <f t="shared" si="19"/>
        <v>könyvtári tevékenység</v>
      </c>
      <c r="AA64" s="340" t="str">
        <f t="shared" si="19"/>
        <v>egyéb kulturális tevékenység (Civilház)</v>
      </c>
      <c r="AB64" s="340" t="str">
        <f t="shared" si="19"/>
        <v>Gólyafészek Óvoda (részben önálló ktgv-i szerv</v>
      </c>
      <c r="AC64" s="342" t="s">
        <v>93</v>
      </c>
    </row>
    <row r="65" spans="1:29" ht="12.75">
      <c r="A65" s="482" t="s">
        <v>94</v>
      </c>
      <c r="B65" s="482"/>
      <c r="C65" s="482"/>
      <c r="D65" s="482"/>
      <c r="E65" s="482"/>
      <c r="F65" s="482"/>
      <c r="G65" s="482"/>
      <c r="H65" s="482"/>
      <c r="I65" s="482"/>
      <c r="J65" s="482"/>
      <c r="K65" s="482"/>
      <c r="L65" s="482"/>
      <c r="M65" s="482"/>
      <c r="N65" s="482"/>
      <c r="O65" s="482"/>
      <c r="P65" s="482"/>
      <c r="Q65" s="482"/>
      <c r="R65" s="482"/>
      <c r="S65" s="482"/>
      <c r="T65" s="482"/>
      <c r="U65" s="482"/>
      <c r="V65" s="482"/>
      <c r="W65" s="482"/>
      <c r="X65" s="482"/>
      <c r="Y65" s="482"/>
      <c r="Z65" s="482"/>
      <c r="AA65" s="482"/>
      <c r="AB65" s="482"/>
      <c r="AC65" s="482"/>
    </row>
    <row r="66" spans="1:29" ht="12.75">
      <c r="A66" s="11" t="s">
        <v>95</v>
      </c>
      <c r="B66" s="345" t="s">
        <v>96</v>
      </c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46"/>
      <c r="P66" s="346"/>
      <c r="Q66" s="346"/>
      <c r="R66" s="346"/>
      <c r="S66" s="346"/>
      <c r="T66" s="346"/>
      <c r="U66" s="346"/>
      <c r="V66" s="346"/>
      <c r="W66" s="346"/>
      <c r="X66" s="346"/>
      <c r="Y66" s="346"/>
      <c r="Z66" s="346"/>
      <c r="AA66" s="346"/>
      <c r="AB66" s="346"/>
      <c r="AC66" s="347"/>
    </row>
    <row r="67" spans="1:29" ht="12.75">
      <c r="A67" s="391"/>
      <c r="B67" s="13" t="s">
        <v>97</v>
      </c>
      <c r="C67" s="348"/>
      <c r="D67" s="348"/>
      <c r="E67" s="348"/>
      <c r="F67" s="348">
        <v>2620</v>
      </c>
      <c r="G67" s="348"/>
      <c r="H67" s="348">
        <v>16759</v>
      </c>
      <c r="I67" s="348">
        <v>69</v>
      </c>
      <c r="J67" s="348">
        <v>3367</v>
      </c>
      <c r="K67" s="348"/>
      <c r="L67" s="348"/>
      <c r="M67" s="348"/>
      <c r="N67" s="348">
        <v>0</v>
      </c>
      <c r="O67" s="348"/>
      <c r="P67" s="348">
        <v>1684</v>
      </c>
      <c r="Q67" s="348"/>
      <c r="R67" s="348"/>
      <c r="S67" s="348"/>
      <c r="T67" s="348">
        <v>113</v>
      </c>
      <c r="U67" s="348"/>
      <c r="V67" s="348"/>
      <c r="W67" s="348"/>
      <c r="X67" s="348"/>
      <c r="Y67" s="348">
        <v>1661</v>
      </c>
      <c r="Z67" s="348"/>
      <c r="AA67" s="348"/>
      <c r="AB67" s="348">
        <v>17441</v>
      </c>
      <c r="AC67" s="368">
        <f aca="true" t="shared" si="20" ref="AC67:AC74">SUM(C67:AB67)</f>
        <v>43714</v>
      </c>
    </row>
    <row r="68" spans="1:29" ht="12.75">
      <c r="A68" s="391"/>
      <c r="B68" s="13" t="s">
        <v>98</v>
      </c>
      <c r="C68" s="348"/>
      <c r="D68" s="348"/>
      <c r="E68" s="348"/>
      <c r="F68" s="348">
        <v>849</v>
      </c>
      <c r="G68" s="348"/>
      <c r="H68" s="348">
        <v>4779</v>
      </c>
      <c r="I68" s="348">
        <v>18</v>
      </c>
      <c r="J68" s="348">
        <v>784</v>
      </c>
      <c r="K68" s="348"/>
      <c r="L68" s="348"/>
      <c r="M68" s="348"/>
      <c r="N68" s="348">
        <v>0</v>
      </c>
      <c r="O68" s="348"/>
      <c r="P68" s="348">
        <v>462</v>
      </c>
      <c r="Q68" s="348"/>
      <c r="R68" s="348"/>
      <c r="S68" s="348"/>
      <c r="T68" s="348">
        <v>446</v>
      </c>
      <c r="U68" s="348"/>
      <c r="V68" s="348"/>
      <c r="W68" s="348"/>
      <c r="X68" s="348"/>
      <c r="Y68" s="348">
        <v>540</v>
      </c>
      <c r="Z68" s="348"/>
      <c r="AA68" s="348"/>
      <c r="AB68" s="348">
        <v>5504</v>
      </c>
      <c r="AC68" s="368">
        <f t="shared" si="20"/>
        <v>13382</v>
      </c>
    </row>
    <row r="69" spans="1:29" ht="12.75">
      <c r="A69" s="391"/>
      <c r="B69" s="13" t="s">
        <v>99</v>
      </c>
      <c r="C69" s="348"/>
      <c r="D69" s="348">
        <v>386</v>
      </c>
      <c r="E69" s="348"/>
      <c r="F69" s="348">
        <v>9273</v>
      </c>
      <c r="G69" s="348">
        <v>176</v>
      </c>
      <c r="H69" s="348">
        <v>9936</v>
      </c>
      <c r="I69" s="348">
        <v>117</v>
      </c>
      <c r="J69" s="348">
        <v>700</v>
      </c>
      <c r="K69" s="348">
        <v>16</v>
      </c>
      <c r="L69" s="348">
        <v>4881</v>
      </c>
      <c r="M69" s="348"/>
      <c r="N69" s="348"/>
      <c r="O69" s="348"/>
      <c r="P69" s="348">
        <v>1557</v>
      </c>
      <c r="Q69" s="348"/>
      <c r="R69" s="348"/>
      <c r="S69" s="348"/>
      <c r="T69" s="348"/>
      <c r="U69" s="348"/>
      <c r="V69" s="348"/>
      <c r="W69" s="348">
        <v>3038</v>
      </c>
      <c r="X69" s="348">
        <v>1066</v>
      </c>
      <c r="Y69" s="348">
        <v>920</v>
      </c>
      <c r="Z69" s="348">
        <v>2</v>
      </c>
      <c r="AA69" s="348">
        <v>179</v>
      </c>
      <c r="AB69" s="348">
        <v>2104</v>
      </c>
      <c r="AC69" s="368">
        <f t="shared" si="20"/>
        <v>34351</v>
      </c>
    </row>
    <row r="70" spans="1:29" ht="12.75">
      <c r="A70" s="391"/>
      <c r="B70" s="21" t="s">
        <v>100</v>
      </c>
      <c r="C70" s="348"/>
      <c r="D70" s="348"/>
      <c r="E70" s="348"/>
      <c r="F70" s="348"/>
      <c r="G70" s="348"/>
      <c r="H70" s="348">
        <v>3815</v>
      </c>
      <c r="I70" s="348"/>
      <c r="J70" s="348"/>
      <c r="K70" s="348"/>
      <c r="L70" s="348"/>
      <c r="M70" s="348"/>
      <c r="N70" s="348"/>
      <c r="O70" s="348"/>
      <c r="P70" s="348"/>
      <c r="Q70" s="348"/>
      <c r="R70" s="348"/>
      <c r="S70" s="348"/>
      <c r="T70" s="348"/>
      <c r="U70" s="348"/>
      <c r="V70" s="348"/>
      <c r="W70" s="348"/>
      <c r="X70" s="348"/>
      <c r="Y70" s="348"/>
      <c r="Z70" s="348"/>
      <c r="AA70" s="348"/>
      <c r="AB70" s="348"/>
      <c r="AC70" s="368">
        <f t="shared" si="20"/>
        <v>3815</v>
      </c>
    </row>
    <row r="71" spans="1:29" ht="12.75">
      <c r="A71" s="391"/>
      <c r="B71" s="13" t="s">
        <v>101</v>
      </c>
      <c r="C71" s="348"/>
      <c r="D71" s="348"/>
      <c r="E71" s="348"/>
      <c r="F71" s="348"/>
      <c r="G71" s="348"/>
      <c r="H71" s="348"/>
      <c r="I71" s="348"/>
      <c r="J71" s="348"/>
      <c r="K71" s="348"/>
      <c r="L71" s="348"/>
      <c r="M71" s="348"/>
      <c r="N71" s="348"/>
      <c r="O71" s="348"/>
      <c r="P71" s="348"/>
      <c r="Q71" s="348"/>
      <c r="R71" s="348"/>
      <c r="S71" s="348"/>
      <c r="T71" s="369"/>
      <c r="U71" s="369"/>
      <c r="V71" s="369"/>
      <c r="W71" s="348"/>
      <c r="X71" s="348"/>
      <c r="Y71" s="348"/>
      <c r="Z71" s="348"/>
      <c r="AA71" s="348"/>
      <c r="AB71" s="348"/>
      <c r="AC71" s="368">
        <f t="shared" si="20"/>
        <v>0</v>
      </c>
    </row>
    <row r="72" spans="1:29" ht="12.75">
      <c r="A72" s="391"/>
      <c r="B72" s="13" t="s">
        <v>102</v>
      </c>
      <c r="C72" s="348"/>
      <c r="D72" s="348"/>
      <c r="E72" s="348"/>
      <c r="F72" s="348"/>
      <c r="G72" s="348"/>
      <c r="H72" s="348">
        <v>0</v>
      </c>
      <c r="I72" s="348"/>
      <c r="J72" s="348"/>
      <c r="K72" s="348"/>
      <c r="L72" s="348"/>
      <c r="M72" s="348"/>
      <c r="N72" s="348"/>
      <c r="O72" s="348"/>
      <c r="P72" s="348"/>
      <c r="Q72" s="348"/>
      <c r="R72" s="348"/>
      <c r="S72" s="348"/>
      <c r="T72" s="348">
        <v>8214</v>
      </c>
      <c r="U72" s="348">
        <v>1430</v>
      </c>
      <c r="V72" s="348"/>
      <c r="W72" s="348"/>
      <c r="X72" s="348"/>
      <c r="Y72" s="348"/>
      <c r="Z72" s="348"/>
      <c r="AA72" s="348"/>
      <c r="AB72" s="348"/>
      <c r="AC72" s="368">
        <f t="shared" si="20"/>
        <v>9644</v>
      </c>
    </row>
    <row r="73" spans="1:29" ht="12.75">
      <c r="A73" s="391"/>
      <c r="B73" s="13" t="s">
        <v>103</v>
      </c>
      <c r="C73" s="348"/>
      <c r="D73" s="348"/>
      <c r="E73" s="348"/>
      <c r="F73" s="348"/>
      <c r="G73" s="348"/>
      <c r="H73" s="348">
        <v>1867</v>
      </c>
      <c r="I73" s="348"/>
      <c r="J73" s="348"/>
      <c r="K73" s="348"/>
      <c r="L73" s="348"/>
      <c r="M73" s="348"/>
      <c r="N73" s="348"/>
      <c r="O73" s="348"/>
      <c r="P73" s="348"/>
      <c r="Q73" s="348">
        <v>14</v>
      </c>
      <c r="R73" s="348"/>
      <c r="S73" s="348"/>
      <c r="T73" s="348"/>
      <c r="U73" s="348"/>
      <c r="V73" s="348"/>
      <c r="W73" s="348"/>
      <c r="X73" s="348"/>
      <c r="Y73" s="348"/>
      <c r="Z73" s="348"/>
      <c r="AA73" s="348"/>
      <c r="AB73" s="348"/>
      <c r="AC73" s="368">
        <f t="shared" si="20"/>
        <v>1881</v>
      </c>
    </row>
    <row r="74" spans="1:29" ht="12.75">
      <c r="A74" s="391"/>
      <c r="B74" s="13" t="s">
        <v>104</v>
      </c>
      <c r="C74" s="348"/>
      <c r="D74" s="348"/>
      <c r="E74" s="348"/>
      <c r="F74" s="348"/>
      <c r="G74" s="348"/>
      <c r="H74" s="348"/>
      <c r="I74" s="348"/>
      <c r="J74" s="348"/>
      <c r="K74" s="348"/>
      <c r="L74" s="348"/>
      <c r="M74" s="348"/>
      <c r="N74" s="348"/>
      <c r="O74" s="348"/>
      <c r="P74" s="348"/>
      <c r="Q74" s="348"/>
      <c r="R74" s="348"/>
      <c r="S74" s="348"/>
      <c r="T74" s="348"/>
      <c r="U74" s="348"/>
      <c r="V74" s="348"/>
      <c r="W74" s="348"/>
      <c r="X74" s="348"/>
      <c r="Y74" s="348"/>
      <c r="Z74" s="348"/>
      <c r="AA74" s="348"/>
      <c r="AB74" s="348"/>
      <c r="AC74" s="368">
        <f t="shared" si="20"/>
        <v>0</v>
      </c>
    </row>
    <row r="75" spans="1:29" ht="12.75">
      <c r="A75" s="391"/>
      <c r="B75" s="18" t="s">
        <v>105</v>
      </c>
      <c r="C75" s="356">
        <f aca="true" t="shared" si="21" ref="C75:L75">C67+C68+C69+C71+C72+C73+C74</f>
        <v>0</v>
      </c>
      <c r="D75" s="356">
        <f t="shared" si="21"/>
        <v>386</v>
      </c>
      <c r="E75" s="356">
        <f t="shared" si="21"/>
        <v>0</v>
      </c>
      <c r="F75" s="356">
        <f t="shared" si="21"/>
        <v>12742</v>
      </c>
      <c r="G75" s="356">
        <f t="shared" si="21"/>
        <v>176</v>
      </c>
      <c r="H75" s="356">
        <f t="shared" si="21"/>
        <v>33341</v>
      </c>
      <c r="I75" s="356">
        <f t="shared" si="21"/>
        <v>204</v>
      </c>
      <c r="J75" s="356">
        <f t="shared" si="21"/>
        <v>4851</v>
      </c>
      <c r="K75" s="356">
        <f t="shared" si="21"/>
        <v>16</v>
      </c>
      <c r="L75" s="356">
        <f t="shared" si="21"/>
        <v>4881</v>
      </c>
      <c r="M75" s="356"/>
      <c r="N75" s="356">
        <f aca="true" t="shared" si="22" ref="N75:AC75">N67+N68+N69+N71+N72+N73+N74</f>
        <v>0</v>
      </c>
      <c r="O75" s="356">
        <f t="shared" si="22"/>
        <v>0</v>
      </c>
      <c r="P75" s="356">
        <f t="shared" si="22"/>
        <v>3703</v>
      </c>
      <c r="Q75" s="356">
        <f t="shared" si="22"/>
        <v>14</v>
      </c>
      <c r="R75" s="356">
        <f t="shared" si="22"/>
        <v>0</v>
      </c>
      <c r="S75" s="356">
        <f t="shared" si="22"/>
        <v>0</v>
      </c>
      <c r="T75" s="356">
        <f t="shared" si="22"/>
        <v>8773</v>
      </c>
      <c r="U75" s="356">
        <f t="shared" si="22"/>
        <v>1430</v>
      </c>
      <c r="V75" s="356"/>
      <c r="W75" s="356">
        <f t="shared" si="22"/>
        <v>3038</v>
      </c>
      <c r="X75" s="356">
        <f t="shared" si="22"/>
        <v>1066</v>
      </c>
      <c r="Y75" s="356">
        <f t="shared" si="22"/>
        <v>3121</v>
      </c>
      <c r="Z75" s="356">
        <f t="shared" si="22"/>
        <v>2</v>
      </c>
      <c r="AA75" s="356">
        <f t="shared" si="22"/>
        <v>179</v>
      </c>
      <c r="AB75" s="356">
        <f t="shared" si="22"/>
        <v>25049</v>
      </c>
      <c r="AC75" s="27">
        <f t="shared" si="22"/>
        <v>102972</v>
      </c>
    </row>
    <row r="76" spans="1:29" ht="12.75">
      <c r="A76" s="11" t="s">
        <v>45</v>
      </c>
      <c r="B76" s="392" t="s">
        <v>106</v>
      </c>
      <c r="C76" s="392"/>
      <c r="D76" s="392"/>
      <c r="E76" s="392"/>
      <c r="F76" s="392"/>
      <c r="G76" s="392"/>
      <c r="H76" s="392"/>
      <c r="I76" s="392"/>
      <c r="J76" s="392"/>
      <c r="K76" s="392"/>
      <c r="L76" s="392"/>
      <c r="M76" s="392"/>
      <c r="N76" s="392"/>
      <c r="O76" s="392"/>
      <c r="P76" s="392"/>
      <c r="Q76" s="392"/>
      <c r="R76" s="392"/>
      <c r="S76" s="392"/>
      <c r="T76" s="392"/>
      <c r="U76" s="392"/>
      <c r="V76" s="392"/>
      <c r="W76" s="392"/>
      <c r="X76" s="392"/>
      <c r="Y76" s="392"/>
      <c r="Z76" s="392"/>
      <c r="AA76" s="392"/>
      <c r="AB76" s="392"/>
      <c r="AC76" s="392"/>
    </row>
    <row r="77" spans="1:29" ht="12.75">
      <c r="A77" s="391"/>
      <c r="B77" s="13" t="s">
        <v>107</v>
      </c>
      <c r="C77" s="348"/>
      <c r="D77" s="348">
        <v>0</v>
      </c>
      <c r="E77" s="348"/>
      <c r="F77" s="348"/>
      <c r="G77" s="348"/>
      <c r="H77" s="348">
        <v>19377</v>
      </c>
      <c r="I77" s="348"/>
      <c r="J77" s="348"/>
      <c r="K77" s="348"/>
      <c r="L77" s="348"/>
      <c r="M77" s="348"/>
      <c r="N77" s="348"/>
      <c r="O77" s="348"/>
      <c r="P77" s="348">
        <v>1526</v>
      </c>
      <c r="Q77" s="348"/>
      <c r="R77" s="348"/>
      <c r="S77" s="348"/>
      <c r="T77" s="348"/>
      <c r="U77" s="348"/>
      <c r="V77" s="348"/>
      <c r="W77" s="348"/>
      <c r="X77" s="348"/>
      <c r="Y77" s="348">
        <v>104</v>
      </c>
      <c r="Z77" s="348"/>
      <c r="AA77" s="348"/>
      <c r="AB77" s="348">
        <v>1626</v>
      </c>
      <c r="AC77" s="368">
        <f>SUM(C77:AB77)</f>
        <v>22633</v>
      </c>
    </row>
    <row r="78" spans="1:29" ht="12.75">
      <c r="A78" s="391"/>
      <c r="B78" s="13" t="s">
        <v>108</v>
      </c>
      <c r="C78" s="348"/>
      <c r="D78" s="348">
        <v>500</v>
      </c>
      <c r="E78" s="348"/>
      <c r="F78" s="348">
        <v>42</v>
      </c>
      <c r="G78" s="348"/>
      <c r="H78" s="348">
        <v>12024</v>
      </c>
      <c r="I78" s="348"/>
      <c r="J78" s="348"/>
      <c r="K78" s="348"/>
      <c r="L78" s="348"/>
      <c r="M78" s="348"/>
      <c r="N78" s="348"/>
      <c r="O78" s="348"/>
      <c r="P78" s="348"/>
      <c r="Q78" s="348"/>
      <c r="R78" s="348"/>
      <c r="S78" s="348"/>
      <c r="T78" s="348"/>
      <c r="U78" s="348"/>
      <c r="V78" s="348"/>
      <c r="W78" s="348"/>
      <c r="X78" s="348"/>
      <c r="Y78" s="348"/>
      <c r="Z78" s="348"/>
      <c r="AA78" s="348"/>
      <c r="AB78" s="348">
        <v>1340</v>
      </c>
      <c r="AC78" s="368">
        <f>SUM(C78:AB78)</f>
        <v>13906</v>
      </c>
    </row>
    <row r="79" spans="1:29" ht="12.75">
      <c r="A79" s="391"/>
      <c r="B79" s="13" t="s">
        <v>109</v>
      </c>
      <c r="C79" s="348"/>
      <c r="D79" s="348"/>
      <c r="E79" s="348"/>
      <c r="F79" s="348"/>
      <c r="G79" s="348"/>
      <c r="H79" s="348"/>
      <c r="I79" s="348"/>
      <c r="J79" s="348"/>
      <c r="K79" s="348"/>
      <c r="L79" s="348"/>
      <c r="M79" s="348"/>
      <c r="N79" s="348"/>
      <c r="O79" s="348"/>
      <c r="P79" s="348"/>
      <c r="Q79" s="348"/>
      <c r="R79" s="348"/>
      <c r="S79" s="348"/>
      <c r="T79" s="348"/>
      <c r="U79" s="348"/>
      <c r="V79" s="348"/>
      <c r="W79" s="348"/>
      <c r="X79" s="348"/>
      <c r="Y79" s="348"/>
      <c r="Z79" s="348"/>
      <c r="AA79" s="348"/>
      <c r="AB79" s="348"/>
      <c r="AC79" s="368">
        <f>SUM(C79:AB79)</f>
        <v>0</v>
      </c>
    </row>
    <row r="80" spans="1:29" ht="12.75">
      <c r="A80" s="391"/>
      <c r="B80" s="13" t="s">
        <v>110</v>
      </c>
      <c r="C80" s="348"/>
      <c r="D80" s="348"/>
      <c r="E80" s="348"/>
      <c r="F80" s="348"/>
      <c r="G80" s="348"/>
      <c r="H80" s="348">
        <v>2808</v>
      </c>
      <c r="I80" s="348"/>
      <c r="J80" s="348"/>
      <c r="K80" s="348"/>
      <c r="L80" s="348"/>
      <c r="M80" s="348"/>
      <c r="N80" s="348"/>
      <c r="O80" s="348"/>
      <c r="P80" s="348"/>
      <c r="Q80" s="348"/>
      <c r="R80" s="348"/>
      <c r="S80" s="348"/>
      <c r="T80" s="348"/>
      <c r="U80" s="348"/>
      <c r="V80" s="348"/>
      <c r="W80" s="348">
        <v>5480</v>
      </c>
      <c r="X80" s="348">
        <v>1286</v>
      </c>
      <c r="Y80" s="348"/>
      <c r="Z80" s="348"/>
      <c r="AA80" s="348"/>
      <c r="AB80" s="348"/>
      <c r="AC80" s="368">
        <f>SUM(C80:AB80)</f>
        <v>9574</v>
      </c>
    </row>
    <row r="81" spans="1:29" ht="12.75">
      <c r="A81" s="391"/>
      <c r="B81" s="18" t="s">
        <v>111</v>
      </c>
      <c r="C81" s="356">
        <f aca="true" t="shared" si="23" ref="C81:L81">SUM(C77:C80)</f>
        <v>0</v>
      </c>
      <c r="D81" s="356">
        <f t="shared" si="23"/>
        <v>500</v>
      </c>
      <c r="E81" s="356">
        <f t="shared" si="23"/>
        <v>0</v>
      </c>
      <c r="F81" s="356">
        <f t="shared" si="23"/>
        <v>42</v>
      </c>
      <c r="G81" s="356">
        <f t="shared" si="23"/>
        <v>0</v>
      </c>
      <c r="H81" s="356">
        <f t="shared" si="23"/>
        <v>34209</v>
      </c>
      <c r="I81" s="356">
        <f t="shared" si="23"/>
        <v>0</v>
      </c>
      <c r="J81" s="356">
        <f t="shared" si="23"/>
        <v>0</v>
      </c>
      <c r="K81" s="356">
        <f t="shared" si="23"/>
        <v>0</v>
      </c>
      <c r="L81" s="356">
        <f t="shared" si="23"/>
        <v>0</v>
      </c>
      <c r="M81" s="356"/>
      <c r="N81" s="356">
        <f aca="true" t="shared" si="24" ref="N81:Y81">SUM(N77:N80)</f>
        <v>0</v>
      </c>
      <c r="O81" s="356">
        <f t="shared" si="24"/>
        <v>0</v>
      </c>
      <c r="P81" s="356">
        <f t="shared" si="24"/>
        <v>1526</v>
      </c>
      <c r="Q81" s="356">
        <f t="shared" si="24"/>
        <v>0</v>
      </c>
      <c r="R81" s="356">
        <f t="shared" si="24"/>
        <v>0</v>
      </c>
      <c r="S81" s="356">
        <f t="shared" si="24"/>
        <v>0</v>
      </c>
      <c r="T81" s="356">
        <f t="shared" si="24"/>
        <v>0</v>
      </c>
      <c r="U81" s="356">
        <f t="shared" si="24"/>
        <v>0</v>
      </c>
      <c r="V81" s="356"/>
      <c r="W81" s="356">
        <f t="shared" si="24"/>
        <v>5480</v>
      </c>
      <c r="X81" s="356">
        <f t="shared" si="24"/>
        <v>1286</v>
      </c>
      <c r="Y81" s="356">
        <f t="shared" si="24"/>
        <v>104</v>
      </c>
      <c r="Z81" s="356"/>
      <c r="AA81" s="356">
        <f>SUM(AA77:AA80)</f>
        <v>0</v>
      </c>
      <c r="AB81" s="356">
        <f>SUM(AB77:AB80)</f>
        <v>2966</v>
      </c>
      <c r="AC81" s="27">
        <f>SUM(AC77:AC80)</f>
        <v>46113</v>
      </c>
    </row>
    <row r="82" spans="1:29" ht="12.75">
      <c r="A82" s="23" t="s">
        <v>57</v>
      </c>
      <c r="B82" s="392" t="s">
        <v>112</v>
      </c>
      <c r="C82" s="392"/>
      <c r="D82" s="392"/>
      <c r="E82" s="392"/>
      <c r="F82" s="392"/>
      <c r="G82" s="392"/>
      <c r="H82" s="392"/>
      <c r="I82" s="392"/>
      <c r="J82" s="392"/>
      <c r="K82" s="392"/>
      <c r="L82" s="392"/>
      <c r="M82" s="392"/>
      <c r="N82" s="392"/>
      <c r="O82" s="392"/>
      <c r="P82" s="392"/>
      <c r="Q82" s="392"/>
      <c r="R82" s="392"/>
      <c r="S82" s="392"/>
      <c r="T82" s="392"/>
      <c r="U82" s="392"/>
      <c r="V82" s="392"/>
      <c r="W82" s="392"/>
      <c r="X82" s="392"/>
      <c r="Y82" s="392"/>
      <c r="Z82" s="392"/>
      <c r="AA82" s="392"/>
      <c r="AB82" s="392"/>
      <c r="AC82" s="392"/>
    </row>
    <row r="83" spans="1:29" ht="12.75">
      <c r="A83" s="391"/>
      <c r="B83" s="13" t="s">
        <v>113</v>
      </c>
      <c r="C83" s="348"/>
      <c r="D83" s="348"/>
      <c r="E83" s="348"/>
      <c r="F83" s="348"/>
      <c r="G83" s="348"/>
      <c r="H83" s="348">
        <v>561</v>
      </c>
      <c r="I83" s="348"/>
      <c r="J83" s="348"/>
      <c r="K83" s="348"/>
      <c r="L83" s="348"/>
      <c r="M83" s="348"/>
      <c r="N83" s="348"/>
      <c r="O83" s="348"/>
      <c r="P83" s="348"/>
      <c r="Q83" s="348"/>
      <c r="R83" s="348">
        <v>198</v>
      </c>
      <c r="S83" s="348"/>
      <c r="T83" s="348"/>
      <c r="U83" s="348"/>
      <c r="V83" s="348"/>
      <c r="W83" s="348"/>
      <c r="X83" s="348"/>
      <c r="Y83" s="348"/>
      <c r="Z83" s="348"/>
      <c r="AA83" s="348"/>
      <c r="AB83" s="348"/>
      <c r="AC83" s="368">
        <f>SUM(C83:AB83)</f>
        <v>759</v>
      </c>
    </row>
    <row r="84" spans="1:29" ht="12.75">
      <c r="A84" s="391"/>
      <c r="B84" s="13" t="s">
        <v>114</v>
      </c>
      <c r="C84" s="348"/>
      <c r="D84" s="348"/>
      <c r="E84" s="348"/>
      <c r="F84" s="348"/>
      <c r="G84" s="348"/>
      <c r="H84" s="348"/>
      <c r="I84" s="348"/>
      <c r="J84" s="348"/>
      <c r="K84" s="348"/>
      <c r="L84" s="348"/>
      <c r="M84" s="348"/>
      <c r="N84" s="348"/>
      <c r="O84" s="348"/>
      <c r="P84" s="348"/>
      <c r="Q84" s="348"/>
      <c r="R84" s="348"/>
      <c r="S84" s="348"/>
      <c r="T84" s="348"/>
      <c r="U84" s="348"/>
      <c r="V84" s="348"/>
      <c r="W84" s="348"/>
      <c r="X84" s="348"/>
      <c r="Y84" s="348"/>
      <c r="Z84" s="348"/>
      <c r="AA84" s="348"/>
      <c r="AB84" s="348"/>
      <c r="AC84" s="368">
        <f>SUM(C84:AB84)</f>
        <v>0</v>
      </c>
    </row>
    <row r="85" spans="1:29" ht="12.75">
      <c r="A85" s="391"/>
      <c r="B85" s="18" t="s">
        <v>115</v>
      </c>
      <c r="C85" s="356">
        <f>SUM(C83:C84)</f>
        <v>0</v>
      </c>
      <c r="D85" s="356">
        <f>SUM(D83:D84)</f>
        <v>0</v>
      </c>
      <c r="E85" s="356"/>
      <c r="F85" s="356">
        <f aca="true" t="shared" si="25" ref="F85:L85">SUM(F83:F84)</f>
        <v>0</v>
      </c>
      <c r="G85" s="356">
        <f t="shared" si="25"/>
        <v>0</v>
      </c>
      <c r="H85" s="356">
        <f t="shared" si="25"/>
        <v>561</v>
      </c>
      <c r="I85" s="356">
        <f t="shared" si="25"/>
        <v>0</v>
      </c>
      <c r="J85" s="356">
        <f t="shared" si="25"/>
        <v>0</v>
      </c>
      <c r="K85" s="356">
        <f t="shared" si="25"/>
        <v>0</v>
      </c>
      <c r="L85" s="356">
        <f t="shared" si="25"/>
        <v>0</v>
      </c>
      <c r="M85" s="356"/>
      <c r="N85" s="356">
        <f aca="true" t="shared" si="26" ref="N85:W85">SUM(N83:N84)</f>
        <v>0</v>
      </c>
      <c r="O85" s="356">
        <f t="shared" si="26"/>
        <v>0</v>
      </c>
      <c r="P85" s="356">
        <f t="shared" si="26"/>
        <v>0</v>
      </c>
      <c r="Q85" s="356">
        <f t="shared" si="26"/>
        <v>0</v>
      </c>
      <c r="R85" s="356">
        <f t="shared" si="26"/>
        <v>198</v>
      </c>
      <c r="S85" s="356">
        <f t="shared" si="26"/>
        <v>0</v>
      </c>
      <c r="T85" s="356">
        <f t="shared" si="26"/>
        <v>0</v>
      </c>
      <c r="U85" s="356">
        <f t="shared" si="26"/>
        <v>0</v>
      </c>
      <c r="V85" s="356"/>
      <c r="W85" s="356">
        <f t="shared" si="26"/>
        <v>0</v>
      </c>
      <c r="X85" s="356"/>
      <c r="Y85" s="356">
        <f>SUM(Y83:Y84)</f>
        <v>0</v>
      </c>
      <c r="Z85" s="356"/>
      <c r="AA85" s="356">
        <f>SUM(AA83:AA84)</f>
        <v>0</v>
      </c>
      <c r="AB85" s="356">
        <f>SUM(AB83:AB84)</f>
        <v>0</v>
      </c>
      <c r="AC85" s="27">
        <f>SUM(C85:AB85)</f>
        <v>759</v>
      </c>
    </row>
    <row r="86" spans="1:29" ht="12.75">
      <c r="A86" s="24" t="s">
        <v>116</v>
      </c>
      <c r="B86" s="392" t="s">
        <v>117</v>
      </c>
      <c r="C86" s="392"/>
      <c r="D86" s="392"/>
      <c r="E86" s="392"/>
      <c r="F86" s="392"/>
      <c r="G86" s="392"/>
      <c r="H86" s="392"/>
      <c r="I86" s="392"/>
      <c r="J86" s="392"/>
      <c r="K86" s="392"/>
      <c r="L86" s="392"/>
      <c r="M86" s="392"/>
      <c r="N86" s="392"/>
      <c r="O86" s="392"/>
      <c r="P86" s="392"/>
      <c r="Q86" s="392"/>
      <c r="R86" s="392"/>
      <c r="S86" s="392"/>
      <c r="T86" s="392"/>
      <c r="U86" s="392"/>
      <c r="V86" s="392"/>
      <c r="W86" s="392"/>
      <c r="X86" s="392"/>
      <c r="Y86" s="392"/>
      <c r="Z86" s="392"/>
      <c r="AA86" s="392"/>
      <c r="AB86" s="392"/>
      <c r="AC86" s="392"/>
    </row>
    <row r="87" spans="1:29" ht="12.75">
      <c r="A87" s="479"/>
      <c r="B87" s="13" t="s">
        <v>118</v>
      </c>
      <c r="C87" s="348"/>
      <c r="D87" s="348"/>
      <c r="E87" s="348"/>
      <c r="F87" s="348"/>
      <c r="G87" s="348"/>
      <c r="H87" s="348"/>
      <c r="I87" s="348"/>
      <c r="J87" s="348"/>
      <c r="K87" s="348"/>
      <c r="L87" s="348"/>
      <c r="M87" s="348"/>
      <c r="N87" s="348"/>
      <c r="O87" s="348"/>
      <c r="P87" s="348"/>
      <c r="Q87" s="348"/>
      <c r="R87" s="348"/>
      <c r="S87" s="348"/>
      <c r="T87" s="348"/>
      <c r="U87" s="348"/>
      <c r="V87" s="348"/>
      <c r="W87" s="348"/>
      <c r="X87" s="348"/>
      <c r="Y87" s="348"/>
      <c r="Z87" s="348"/>
      <c r="AA87" s="348"/>
      <c r="AB87" s="348"/>
      <c r="AC87" s="368">
        <f>SUM(C87:AB87)</f>
        <v>0</v>
      </c>
    </row>
    <row r="88" spans="1:29" ht="12.75">
      <c r="A88" s="479"/>
      <c r="B88" s="13" t="s">
        <v>119</v>
      </c>
      <c r="C88" s="348"/>
      <c r="D88" s="348"/>
      <c r="E88" s="348"/>
      <c r="F88" s="348"/>
      <c r="G88" s="348"/>
      <c r="H88" s="348"/>
      <c r="I88" s="348"/>
      <c r="J88" s="348"/>
      <c r="K88" s="348"/>
      <c r="L88" s="348"/>
      <c r="M88" s="348"/>
      <c r="N88" s="348"/>
      <c r="O88" s="348"/>
      <c r="P88" s="348"/>
      <c r="Q88" s="348"/>
      <c r="R88" s="348"/>
      <c r="S88" s="348"/>
      <c r="T88" s="348"/>
      <c r="U88" s="348"/>
      <c r="V88" s="348"/>
      <c r="W88" s="348"/>
      <c r="X88" s="348"/>
      <c r="Y88" s="348"/>
      <c r="Z88" s="348"/>
      <c r="AA88" s="348"/>
      <c r="AB88" s="348"/>
      <c r="AC88" s="368">
        <f>SUM(C88:AB88)</f>
        <v>0</v>
      </c>
    </row>
    <row r="89" spans="1:29" ht="12.75">
      <c r="A89" s="479"/>
      <c r="B89" s="18" t="s">
        <v>120</v>
      </c>
      <c r="C89" s="356">
        <f>SUM(C87:C88)</f>
        <v>0</v>
      </c>
      <c r="D89" s="356">
        <f>SUM(D87:D88)</f>
        <v>0</v>
      </c>
      <c r="E89" s="356"/>
      <c r="F89" s="356">
        <f aca="true" t="shared" si="27" ref="F89:L89">SUM(F87:F88)</f>
        <v>0</v>
      </c>
      <c r="G89" s="356">
        <f t="shared" si="27"/>
        <v>0</v>
      </c>
      <c r="H89" s="356">
        <f t="shared" si="27"/>
        <v>0</v>
      </c>
      <c r="I89" s="356">
        <f t="shared" si="27"/>
        <v>0</v>
      </c>
      <c r="J89" s="356">
        <f t="shared" si="27"/>
        <v>0</v>
      </c>
      <c r="K89" s="356">
        <f t="shared" si="27"/>
        <v>0</v>
      </c>
      <c r="L89" s="356">
        <f t="shared" si="27"/>
        <v>0</v>
      </c>
      <c r="M89" s="356"/>
      <c r="N89" s="356">
        <f aca="true" t="shared" si="28" ref="N89:W89">SUM(N87:N88)</f>
        <v>0</v>
      </c>
      <c r="O89" s="356">
        <f t="shared" si="28"/>
        <v>0</v>
      </c>
      <c r="P89" s="356">
        <f t="shared" si="28"/>
        <v>0</v>
      </c>
      <c r="Q89" s="356">
        <f t="shared" si="28"/>
        <v>0</v>
      </c>
      <c r="R89" s="356">
        <f t="shared" si="28"/>
        <v>0</v>
      </c>
      <c r="S89" s="356">
        <f t="shared" si="28"/>
        <v>0</v>
      </c>
      <c r="T89" s="356">
        <f t="shared" si="28"/>
        <v>0</v>
      </c>
      <c r="U89" s="356">
        <f t="shared" si="28"/>
        <v>0</v>
      </c>
      <c r="V89" s="356"/>
      <c r="W89" s="356">
        <f t="shared" si="28"/>
        <v>0</v>
      </c>
      <c r="X89" s="356"/>
      <c r="Y89" s="356">
        <f>SUM(Y87:Y88)</f>
        <v>0</v>
      </c>
      <c r="Z89" s="356"/>
      <c r="AA89" s="356">
        <f>SUM(AA87:AA88)</f>
        <v>0</v>
      </c>
      <c r="AB89" s="356">
        <f>SUM(AB87:AB88)</f>
        <v>0</v>
      </c>
      <c r="AC89" s="27">
        <f>SUM(C89:AB89)</f>
        <v>0</v>
      </c>
    </row>
    <row r="90" spans="1:29" ht="12.75">
      <c r="A90" s="11" t="s">
        <v>71</v>
      </c>
      <c r="B90" s="480" t="s">
        <v>121</v>
      </c>
      <c r="C90" s="480"/>
      <c r="D90" s="480"/>
      <c r="E90" s="480"/>
      <c r="F90" s="480"/>
      <c r="G90" s="480"/>
      <c r="H90" s="480"/>
      <c r="I90" s="480"/>
      <c r="J90" s="480"/>
      <c r="K90" s="480"/>
      <c r="L90" s="480"/>
      <c r="M90" s="480"/>
      <c r="N90" s="480"/>
      <c r="O90" s="480"/>
      <c r="P90" s="480"/>
      <c r="Q90" s="480"/>
      <c r="R90" s="480"/>
      <c r="S90" s="480"/>
      <c r="T90" s="480"/>
      <c r="U90" s="480"/>
      <c r="V90" s="480"/>
      <c r="W90" s="480"/>
      <c r="X90" s="480"/>
      <c r="Y90" s="480"/>
      <c r="Z90" s="480"/>
      <c r="AA90" s="480"/>
      <c r="AB90" s="480"/>
      <c r="AC90" s="480"/>
    </row>
    <row r="91" spans="1:29" ht="22.5" customHeight="1">
      <c r="A91" s="481"/>
      <c r="B91" s="28" t="s">
        <v>122</v>
      </c>
      <c r="C91" s="348"/>
      <c r="D91" s="348"/>
      <c r="E91" s="348"/>
      <c r="F91" s="348"/>
      <c r="G91" s="348"/>
      <c r="H91" s="348"/>
      <c r="I91" s="348"/>
      <c r="J91" s="348"/>
      <c r="K91" s="348"/>
      <c r="L91" s="348"/>
      <c r="M91" s="348"/>
      <c r="N91" s="348"/>
      <c r="O91" s="348"/>
      <c r="P91" s="348"/>
      <c r="Q91" s="348"/>
      <c r="R91" s="348"/>
      <c r="S91" s="348"/>
      <c r="T91" s="348"/>
      <c r="U91" s="348"/>
      <c r="V91" s="348"/>
      <c r="W91" s="348"/>
      <c r="X91" s="348"/>
      <c r="Y91" s="348"/>
      <c r="Z91" s="348"/>
      <c r="AA91" s="348"/>
      <c r="AB91" s="348"/>
      <c r="AC91" s="368">
        <f>SUM(C91:AB91)</f>
        <v>0</v>
      </c>
    </row>
    <row r="92" spans="1:29" ht="24.75" customHeight="1">
      <c r="A92" s="481"/>
      <c r="B92" s="28" t="s">
        <v>123</v>
      </c>
      <c r="C92" s="348"/>
      <c r="D92" s="348"/>
      <c r="E92" s="348"/>
      <c r="F92" s="348"/>
      <c r="G92" s="348"/>
      <c r="H92" s="348"/>
      <c r="I92" s="348"/>
      <c r="J92" s="348"/>
      <c r="K92" s="348"/>
      <c r="L92" s="348"/>
      <c r="M92" s="348"/>
      <c r="N92" s="348"/>
      <c r="O92" s="348"/>
      <c r="P92" s="348"/>
      <c r="Q92" s="348"/>
      <c r="R92" s="348"/>
      <c r="S92" s="348"/>
      <c r="T92" s="348"/>
      <c r="U92" s="348"/>
      <c r="V92" s="348"/>
      <c r="W92" s="348"/>
      <c r="X92" s="348"/>
      <c r="Y92" s="348"/>
      <c r="Z92" s="348"/>
      <c r="AA92" s="348"/>
      <c r="AB92" s="348"/>
      <c r="AC92" s="368">
        <f>SUM(C92:AB92)</f>
        <v>0</v>
      </c>
    </row>
    <row r="93" spans="1:29" ht="39.75" customHeight="1">
      <c r="A93" s="481"/>
      <c r="B93" s="370" t="s">
        <v>124</v>
      </c>
      <c r="C93" s="356">
        <f>SUM(C91:C92)</f>
        <v>0</v>
      </c>
      <c r="D93" s="356">
        <f>SUM(D91:D92)</f>
        <v>0</v>
      </c>
      <c r="E93" s="356"/>
      <c r="F93" s="356">
        <f aca="true" t="shared" si="29" ref="F93:L93">SUM(F91:F92)</f>
        <v>0</v>
      </c>
      <c r="G93" s="356">
        <f t="shared" si="29"/>
        <v>0</v>
      </c>
      <c r="H93" s="356">
        <f t="shared" si="29"/>
        <v>0</v>
      </c>
      <c r="I93" s="356">
        <f t="shared" si="29"/>
        <v>0</v>
      </c>
      <c r="J93" s="356">
        <f t="shared" si="29"/>
        <v>0</v>
      </c>
      <c r="K93" s="356">
        <f t="shared" si="29"/>
        <v>0</v>
      </c>
      <c r="L93" s="356">
        <f t="shared" si="29"/>
        <v>0</v>
      </c>
      <c r="M93" s="356"/>
      <c r="N93" s="356">
        <f aca="true" t="shared" si="30" ref="N93:W93">SUM(N91:N92)</f>
        <v>0</v>
      </c>
      <c r="O93" s="356">
        <f t="shared" si="30"/>
        <v>0</v>
      </c>
      <c r="P93" s="356">
        <f t="shared" si="30"/>
        <v>0</v>
      </c>
      <c r="Q93" s="356">
        <f t="shared" si="30"/>
        <v>0</v>
      </c>
      <c r="R93" s="356">
        <f t="shared" si="30"/>
        <v>0</v>
      </c>
      <c r="S93" s="356">
        <f t="shared" si="30"/>
        <v>0</v>
      </c>
      <c r="T93" s="356">
        <f t="shared" si="30"/>
        <v>0</v>
      </c>
      <c r="U93" s="356">
        <f t="shared" si="30"/>
        <v>0</v>
      </c>
      <c r="V93" s="356"/>
      <c r="W93" s="356">
        <f t="shared" si="30"/>
        <v>0</v>
      </c>
      <c r="X93" s="356"/>
      <c r="Y93" s="356">
        <f>SUM(Y91:Y92)</f>
        <v>0</v>
      </c>
      <c r="Z93" s="356"/>
      <c r="AA93" s="356">
        <f>SUM(AA91:AA92)</f>
        <v>0</v>
      </c>
      <c r="AB93" s="356">
        <f>SUM(AB91:AB92)</f>
        <v>0</v>
      </c>
      <c r="AC93" s="27">
        <f>SUM(C93:AB93)</f>
        <v>0</v>
      </c>
    </row>
    <row r="94" spans="1:29" ht="12.75">
      <c r="A94" s="11" t="s">
        <v>76</v>
      </c>
      <c r="B94" s="392" t="s">
        <v>4</v>
      </c>
      <c r="C94" s="392"/>
      <c r="D94" s="392"/>
      <c r="E94" s="392"/>
      <c r="F94" s="392"/>
      <c r="G94" s="392"/>
      <c r="H94" s="392"/>
      <c r="I94" s="392"/>
      <c r="J94" s="392"/>
      <c r="K94" s="392"/>
      <c r="L94" s="392"/>
      <c r="M94" s="392"/>
      <c r="N94" s="392"/>
      <c r="O94" s="392"/>
      <c r="P94" s="392"/>
      <c r="Q94" s="392"/>
      <c r="R94" s="392"/>
      <c r="S94" s="392"/>
      <c r="T94" s="392"/>
      <c r="U94" s="392"/>
      <c r="V94" s="392"/>
      <c r="W94" s="392"/>
      <c r="X94" s="392"/>
      <c r="Y94" s="392"/>
      <c r="Z94" s="392"/>
      <c r="AA94" s="392"/>
      <c r="AB94" s="392"/>
      <c r="AC94" s="392"/>
    </row>
    <row r="95" spans="1:29" ht="12.75">
      <c r="A95" s="391"/>
      <c r="B95" s="13" t="s">
        <v>125</v>
      </c>
      <c r="C95" s="348"/>
      <c r="D95" s="348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Q95" s="348"/>
      <c r="R95" s="348"/>
      <c r="S95" s="348"/>
      <c r="T95" s="348"/>
      <c r="U95" s="348"/>
      <c r="V95" s="348"/>
      <c r="W95" s="348"/>
      <c r="X95" s="348"/>
      <c r="Y95" s="348"/>
      <c r="Z95" s="348"/>
      <c r="AA95" s="348"/>
      <c r="AB95" s="348"/>
      <c r="AC95" s="368">
        <f>SUM(C95:AB95)</f>
        <v>0</v>
      </c>
    </row>
    <row r="96" spans="1:29" ht="12.75">
      <c r="A96" s="391"/>
      <c r="B96" s="13" t="s">
        <v>126</v>
      </c>
      <c r="C96" s="348"/>
      <c r="D96" s="348"/>
      <c r="E96" s="348"/>
      <c r="F96" s="348"/>
      <c r="G96" s="348"/>
      <c r="H96" s="348">
        <v>7500</v>
      </c>
      <c r="I96" s="348"/>
      <c r="J96" s="348"/>
      <c r="K96" s="348"/>
      <c r="L96" s="348"/>
      <c r="M96" s="348"/>
      <c r="N96" s="348"/>
      <c r="O96" s="348"/>
      <c r="P96" s="348"/>
      <c r="Q96" s="348"/>
      <c r="R96" s="348"/>
      <c r="S96" s="348"/>
      <c r="T96" s="348"/>
      <c r="U96" s="348"/>
      <c r="V96" s="348"/>
      <c r="W96" s="348"/>
      <c r="X96" s="348"/>
      <c r="Y96" s="348"/>
      <c r="Z96" s="348"/>
      <c r="AA96" s="348"/>
      <c r="AB96" s="348"/>
      <c r="AC96" s="368">
        <f>SUM(C96:AB96)</f>
        <v>7500</v>
      </c>
    </row>
    <row r="97" spans="1:29" ht="12.75">
      <c r="A97" s="391"/>
      <c r="B97" s="18" t="s">
        <v>84</v>
      </c>
      <c r="C97" s="356">
        <f>SUM(C95:C96)</f>
        <v>0</v>
      </c>
      <c r="D97" s="356">
        <f>SUM(D95:D96)</f>
        <v>0</v>
      </c>
      <c r="E97" s="356"/>
      <c r="F97" s="356">
        <f aca="true" t="shared" si="31" ref="F97:L97">SUM(F95:F96)</f>
        <v>0</v>
      </c>
      <c r="G97" s="356">
        <f t="shared" si="31"/>
        <v>0</v>
      </c>
      <c r="H97" s="356">
        <f t="shared" si="31"/>
        <v>7500</v>
      </c>
      <c r="I97" s="356">
        <f t="shared" si="31"/>
        <v>0</v>
      </c>
      <c r="J97" s="356">
        <f t="shared" si="31"/>
        <v>0</v>
      </c>
      <c r="K97" s="356">
        <f t="shared" si="31"/>
        <v>0</v>
      </c>
      <c r="L97" s="356">
        <f t="shared" si="31"/>
        <v>0</v>
      </c>
      <c r="M97" s="356"/>
      <c r="N97" s="356">
        <f aca="true" t="shared" si="32" ref="N97:W97">SUM(N95:N96)</f>
        <v>0</v>
      </c>
      <c r="O97" s="356">
        <f t="shared" si="32"/>
        <v>0</v>
      </c>
      <c r="P97" s="356">
        <f t="shared" si="32"/>
        <v>0</v>
      </c>
      <c r="Q97" s="356">
        <f t="shared" si="32"/>
        <v>0</v>
      </c>
      <c r="R97" s="356">
        <f t="shared" si="32"/>
        <v>0</v>
      </c>
      <c r="S97" s="356">
        <f t="shared" si="32"/>
        <v>0</v>
      </c>
      <c r="T97" s="356">
        <f t="shared" si="32"/>
        <v>0</v>
      </c>
      <c r="U97" s="356">
        <f t="shared" si="32"/>
        <v>0</v>
      </c>
      <c r="V97" s="356"/>
      <c r="W97" s="356">
        <f t="shared" si="32"/>
        <v>0</v>
      </c>
      <c r="X97" s="356"/>
      <c r="Y97" s="356">
        <f>SUM(Y95:Y96)</f>
        <v>0</v>
      </c>
      <c r="Z97" s="356"/>
      <c r="AA97" s="356">
        <f>SUM(AA95:AA96)</f>
        <v>0</v>
      </c>
      <c r="AB97" s="356">
        <f>SUM(AB95:AB96)</f>
        <v>0</v>
      </c>
      <c r="AC97" s="27">
        <f>SUM(C97:AB97)</f>
        <v>7500</v>
      </c>
    </row>
    <row r="98" spans="1:29" ht="12.75">
      <c r="A98" s="11" t="s">
        <v>81</v>
      </c>
      <c r="B98" s="392" t="s">
        <v>127</v>
      </c>
      <c r="C98" s="392"/>
      <c r="D98" s="392"/>
      <c r="E98" s="392"/>
      <c r="F98" s="392"/>
      <c r="G98" s="392"/>
      <c r="H98" s="392"/>
      <c r="I98" s="392"/>
      <c r="J98" s="392"/>
      <c r="K98" s="392"/>
      <c r="L98" s="392"/>
      <c r="M98" s="392"/>
      <c r="N98" s="392"/>
      <c r="O98" s="392"/>
      <c r="P98" s="392"/>
      <c r="Q98" s="392"/>
      <c r="R98" s="392"/>
      <c r="S98" s="392"/>
      <c r="T98" s="392"/>
      <c r="U98" s="392"/>
      <c r="V98" s="392"/>
      <c r="W98" s="392"/>
      <c r="X98" s="392"/>
      <c r="Y98" s="392"/>
      <c r="Z98" s="392"/>
      <c r="AA98" s="392"/>
      <c r="AB98" s="392"/>
      <c r="AC98" s="392"/>
    </row>
    <row r="99" spans="1:29" ht="12.75">
      <c r="A99" s="391"/>
      <c r="B99" s="13" t="s">
        <v>128</v>
      </c>
      <c r="C99" s="348"/>
      <c r="D99" s="348"/>
      <c r="E99" s="348"/>
      <c r="F99" s="348"/>
      <c r="G99" s="348"/>
      <c r="H99" s="348"/>
      <c r="I99" s="348"/>
      <c r="J99" s="348"/>
      <c r="K99" s="348"/>
      <c r="L99" s="348"/>
      <c r="M99" s="348"/>
      <c r="N99" s="348"/>
      <c r="O99" s="348"/>
      <c r="P99" s="348"/>
      <c r="Q99" s="348"/>
      <c r="R99" s="348"/>
      <c r="S99" s="348"/>
      <c r="T99" s="348"/>
      <c r="U99" s="348"/>
      <c r="V99" s="348"/>
      <c r="W99" s="348"/>
      <c r="X99" s="348"/>
      <c r="Y99" s="348"/>
      <c r="Z99" s="348"/>
      <c r="AA99" s="348"/>
      <c r="AB99" s="348"/>
      <c r="AC99" s="368"/>
    </row>
    <row r="100" spans="1:29" ht="12.75">
      <c r="A100" s="391"/>
      <c r="B100" s="13" t="s">
        <v>129</v>
      </c>
      <c r="C100" s="348"/>
      <c r="D100" s="348"/>
      <c r="E100" s="348"/>
      <c r="F100" s="348"/>
      <c r="G100" s="348"/>
      <c r="H100" s="348"/>
      <c r="I100" s="348"/>
      <c r="J100" s="348"/>
      <c r="K100" s="348"/>
      <c r="L100" s="348"/>
      <c r="M100" s="348"/>
      <c r="N100" s="348"/>
      <c r="O100" s="348"/>
      <c r="P100" s="348"/>
      <c r="Q100" s="348"/>
      <c r="R100" s="348"/>
      <c r="S100" s="348"/>
      <c r="T100" s="348"/>
      <c r="U100" s="348"/>
      <c r="V100" s="348"/>
      <c r="W100" s="348"/>
      <c r="X100" s="348"/>
      <c r="Y100" s="348"/>
      <c r="Z100" s="348"/>
      <c r="AA100" s="348"/>
      <c r="AB100" s="348"/>
      <c r="AC100" s="368"/>
    </row>
    <row r="101" spans="1:29" ht="12.75">
      <c r="A101" s="391"/>
      <c r="B101" s="13" t="s">
        <v>230</v>
      </c>
      <c r="C101" s="348"/>
      <c r="D101" s="348"/>
      <c r="E101" s="348"/>
      <c r="F101" s="348"/>
      <c r="G101" s="348"/>
      <c r="H101" s="348"/>
      <c r="I101" s="348"/>
      <c r="J101" s="348"/>
      <c r="K101" s="348"/>
      <c r="L101" s="348"/>
      <c r="M101" s="348"/>
      <c r="N101" s="348"/>
      <c r="O101" s="348"/>
      <c r="P101" s="348"/>
      <c r="Q101" s="348"/>
      <c r="R101" s="348"/>
      <c r="S101" s="348"/>
      <c r="T101" s="348"/>
      <c r="U101" s="348"/>
      <c r="V101" s="348"/>
      <c r="W101" s="348"/>
      <c r="X101" s="348"/>
      <c r="Y101" s="348"/>
      <c r="Z101" s="348"/>
      <c r="AA101" s="348"/>
      <c r="AB101" s="348"/>
      <c r="AC101" s="368">
        <v>3478</v>
      </c>
    </row>
    <row r="102" spans="1:29" ht="12.75">
      <c r="A102" s="391"/>
      <c r="B102" s="18" t="s">
        <v>130</v>
      </c>
      <c r="C102" s="356">
        <f aca="true" t="shared" si="33" ref="C102:AC102">SUM(C99:C101)</f>
        <v>0</v>
      </c>
      <c r="D102" s="356">
        <f t="shared" si="33"/>
        <v>0</v>
      </c>
      <c r="E102" s="356">
        <f t="shared" si="33"/>
        <v>0</v>
      </c>
      <c r="F102" s="356">
        <f t="shared" si="33"/>
        <v>0</v>
      </c>
      <c r="G102" s="356">
        <f t="shared" si="33"/>
        <v>0</v>
      </c>
      <c r="H102" s="356">
        <f t="shared" si="33"/>
        <v>0</v>
      </c>
      <c r="I102" s="356">
        <f t="shared" si="33"/>
        <v>0</v>
      </c>
      <c r="J102" s="356">
        <f t="shared" si="33"/>
        <v>0</v>
      </c>
      <c r="K102" s="356">
        <f t="shared" si="33"/>
        <v>0</v>
      </c>
      <c r="L102" s="356">
        <f t="shared" si="33"/>
        <v>0</v>
      </c>
      <c r="M102" s="356">
        <f t="shared" si="33"/>
        <v>0</v>
      </c>
      <c r="N102" s="356">
        <f t="shared" si="33"/>
        <v>0</v>
      </c>
      <c r="O102" s="356">
        <f t="shared" si="33"/>
        <v>0</v>
      </c>
      <c r="P102" s="356">
        <f t="shared" si="33"/>
        <v>0</v>
      </c>
      <c r="Q102" s="356">
        <f t="shared" si="33"/>
        <v>0</v>
      </c>
      <c r="R102" s="356">
        <f t="shared" si="33"/>
        <v>0</v>
      </c>
      <c r="S102" s="356">
        <f t="shared" si="33"/>
        <v>0</v>
      </c>
      <c r="T102" s="356">
        <f t="shared" si="33"/>
        <v>0</v>
      </c>
      <c r="U102" s="356">
        <f t="shared" si="33"/>
        <v>0</v>
      </c>
      <c r="V102" s="356"/>
      <c r="W102" s="356">
        <f t="shared" si="33"/>
        <v>0</v>
      </c>
      <c r="X102" s="356">
        <f t="shared" si="33"/>
        <v>0</v>
      </c>
      <c r="Y102" s="356">
        <f t="shared" si="33"/>
        <v>0</v>
      </c>
      <c r="Z102" s="356">
        <f t="shared" si="33"/>
        <v>0</v>
      </c>
      <c r="AA102" s="356">
        <f t="shared" si="33"/>
        <v>0</v>
      </c>
      <c r="AB102" s="356">
        <f t="shared" si="33"/>
        <v>0</v>
      </c>
      <c r="AC102" s="356">
        <f t="shared" si="33"/>
        <v>3478</v>
      </c>
    </row>
    <row r="103" spans="1:29" ht="12.75">
      <c r="A103" s="478" t="s">
        <v>131</v>
      </c>
      <c r="B103" s="478"/>
      <c r="C103" s="371">
        <f aca="true" t="shared" si="34" ref="C103:AB103">C102+C97+C93+C89+C85+C81+C75</f>
        <v>0</v>
      </c>
      <c r="D103" s="371">
        <f t="shared" si="34"/>
        <v>886</v>
      </c>
      <c r="E103" s="371">
        <f t="shared" si="34"/>
        <v>0</v>
      </c>
      <c r="F103" s="371">
        <f t="shared" si="34"/>
        <v>12784</v>
      </c>
      <c r="G103" s="371">
        <f t="shared" si="34"/>
        <v>176</v>
      </c>
      <c r="H103" s="371">
        <f t="shared" si="34"/>
        <v>75611</v>
      </c>
      <c r="I103" s="371">
        <f t="shared" si="34"/>
        <v>204</v>
      </c>
      <c r="J103" s="371">
        <f t="shared" si="34"/>
        <v>4851</v>
      </c>
      <c r="K103" s="371">
        <f t="shared" si="34"/>
        <v>16</v>
      </c>
      <c r="L103" s="371">
        <f t="shared" si="34"/>
        <v>4881</v>
      </c>
      <c r="M103" s="371">
        <f t="shared" si="34"/>
        <v>0</v>
      </c>
      <c r="N103" s="371">
        <f t="shared" si="34"/>
        <v>0</v>
      </c>
      <c r="O103" s="371">
        <f t="shared" si="34"/>
        <v>0</v>
      </c>
      <c r="P103" s="371">
        <f t="shared" si="34"/>
        <v>5229</v>
      </c>
      <c r="Q103" s="371">
        <f t="shared" si="34"/>
        <v>14</v>
      </c>
      <c r="R103" s="371">
        <f t="shared" si="34"/>
        <v>198</v>
      </c>
      <c r="S103" s="371">
        <f t="shared" si="34"/>
        <v>0</v>
      </c>
      <c r="T103" s="371">
        <f t="shared" si="34"/>
        <v>8773</v>
      </c>
      <c r="U103" s="371">
        <f t="shared" si="34"/>
        <v>1430</v>
      </c>
      <c r="V103" s="371"/>
      <c r="W103" s="371">
        <f t="shared" si="34"/>
        <v>8518</v>
      </c>
      <c r="X103" s="371">
        <f t="shared" si="34"/>
        <v>2352</v>
      </c>
      <c r="Y103" s="371">
        <f t="shared" si="34"/>
        <v>3225</v>
      </c>
      <c r="Z103" s="371">
        <f t="shared" si="34"/>
        <v>2</v>
      </c>
      <c r="AA103" s="371">
        <f t="shared" si="34"/>
        <v>179</v>
      </c>
      <c r="AB103" s="371">
        <f t="shared" si="34"/>
        <v>28015</v>
      </c>
      <c r="AC103" s="372">
        <f>AC102+AC97+AC93+AC89+AC85+AC81+AC75</f>
        <v>160822</v>
      </c>
    </row>
  </sheetData>
  <sheetProtection password="DFAB" sheet="1" selectLockedCells="1" selectUnlockedCells="1"/>
  <mergeCells count="41">
    <mergeCell ref="B1:AA1"/>
    <mergeCell ref="A2:B4"/>
    <mergeCell ref="F2:AB2"/>
    <mergeCell ref="AC2:AC4"/>
    <mergeCell ref="A5:AC5"/>
    <mergeCell ref="A7:A14"/>
    <mergeCell ref="B15:AC15"/>
    <mergeCell ref="A16:A25"/>
    <mergeCell ref="B16:AC16"/>
    <mergeCell ref="B26:AC26"/>
    <mergeCell ref="A27:A32"/>
    <mergeCell ref="B33:AC33"/>
    <mergeCell ref="A34:A39"/>
    <mergeCell ref="B40:AC40"/>
    <mergeCell ref="A41:A45"/>
    <mergeCell ref="B46:AC46"/>
    <mergeCell ref="A47:A49"/>
    <mergeCell ref="B50:AC50"/>
    <mergeCell ref="A51:A53"/>
    <mergeCell ref="B54:AC54"/>
    <mergeCell ref="A55:A58"/>
    <mergeCell ref="A59:B59"/>
    <mergeCell ref="A60:B60"/>
    <mergeCell ref="A62:B64"/>
    <mergeCell ref="F62:AB62"/>
    <mergeCell ref="AC62:AC63"/>
    <mergeCell ref="A65:AC65"/>
    <mergeCell ref="A67:A75"/>
    <mergeCell ref="B76:AC76"/>
    <mergeCell ref="A77:A81"/>
    <mergeCell ref="B82:AC82"/>
    <mergeCell ref="A83:A85"/>
    <mergeCell ref="B98:AC98"/>
    <mergeCell ref="A99:A102"/>
    <mergeCell ref="A103:B103"/>
    <mergeCell ref="B86:AC86"/>
    <mergeCell ref="A87:A89"/>
    <mergeCell ref="B90:AC90"/>
    <mergeCell ref="A91:A93"/>
    <mergeCell ref="B94:AC94"/>
    <mergeCell ref="A95:A9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103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:B4"/>
    </sheetView>
  </sheetViews>
  <sheetFormatPr defaultColWidth="9.140625" defaultRowHeight="12.75"/>
  <cols>
    <col min="2" max="2" width="40.7109375" style="0" customWidth="1"/>
    <col min="3" max="3" width="9.57421875" style="0" customWidth="1"/>
    <col min="4" max="6" width="11.7109375" style="0" bestFit="1" customWidth="1"/>
    <col min="7" max="7" width="10.7109375" style="0" customWidth="1"/>
    <col min="8" max="8" width="11.57421875" style="0" bestFit="1" customWidth="1"/>
    <col min="9" max="9" width="10.8515625" style="0" customWidth="1"/>
    <col min="10" max="10" width="10.421875" style="0" customWidth="1"/>
    <col min="11" max="11" width="11.7109375" style="0" bestFit="1" customWidth="1"/>
    <col min="12" max="12" width="12.00390625" style="0" bestFit="1" customWidth="1"/>
    <col min="13" max="13" width="11.7109375" style="0" customWidth="1"/>
    <col min="14" max="15" width="12.00390625" style="0" bestFit="1" customWidth="1"/>
    <col min="16" max="16" width="11.7109375" style="0" bestFit="1" customWidth="1"/>
    <col min="17" max="17" width="11.00390625" style="0" customWidth="1"/>
    <col min="18" max="18" width="11.7109375" style="0" customWidth="1"/>
    <col min="19" max="22" width="12.00390625" style="0" bestFit="1" customWidth="1"/>
    <col min="23" max="23" width="11.57421875" style="0" bestFit="1" customWidth="1"/>
    <col min="24" max="24" width="11.7109375" style="0" bestFit="1" customWidth="1"/>
    <col min="25" max="25" width="11.00390625" style="0" customWidth="1"/>
    <col min="26" max="26" width="10.28125" style="0" customWidth="1"/>
    <col min="27" max="27" width="11.00390625" style="0" customWidth="1"/>
    <col min="28" max="28" width="10.57421875" style="0" customWidth="1"/>
    <col min="29" max="29" width="11.28125" style="0" customWidth="1"/>
  </cols>
  <sheetData>
    <row r="1" spans="1:29" ht="12.75">
      <c r="A1" s="344"/>
      <c r="B1" s="489" t="s">
        <v>260</v>
      </c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9"/>
      <c r="AA1" s="489"/>
      <c r="AB1" s="5" t="s">
        <v>5</v>
      </c>
      <c r="AC1" s="6" t="s">
        <v>6</v>
      </c>
    </row>
    <row r="2" spans="1:29" ht="12.75">
      <c r="A2" s="488" t="s">
        <v>7</v>
      </c>
      <c r="B2" s="488"/>
      <c r="C2" s="340"/>
      <c r="D2" s="340"/>
      <c r="E2" s="340"/>
      <c r="F2" s="394" t="s">
        <v>8</v>
      </c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484" t="s">
        <v>250</v>
      </c>
    </row>
    <row r="3" spans="1:29" ht="12.75">
      <c r="A3" s="488"/>
      <c r="B3" s="488"/>
      <c r="C3" s="343" t="s">
        <v>9</v>
      </c>
      <c r="D3" s="343">
        <v>452025</v>
      </c>
      <c r="E3" s="343">
        <v>552312</v>
      </c>
      <c r="F3" s="343">
        <v>552411</v>
      </c>
      <c r="G3" s="343">
        <v>701015</v>
      </c>
      <c r="H3" s="343">
        <v>751153</v>
      </c>
      <c r="I3" s="343">
        <v>751175</v>
      </c>
      <c r="J3" s="343">
        <v>751854</v>
      </c>
      <c r="K3" s="343">
        <v>751867</v>
      </c>
      <c r="L3" s="343">
        <v>751878</v>
      </c>
      <c r="M3" s="343">
        <v>751966</v>
      </c>
      <c r="N3" s="343">
        <v>801214</v>
      </c>
      <c r="O3" s="343">
        <v>851219</v>
      </c>
      <c r="P3" s="343">
        <v>851297</v>
      </c>
      <c r="Q3" s="343">
        <v>851967</v>
      </c>
      <c r="R3" s="343">
        <v>853233</v>
      </c>
      <c r="S3" s="343">
        <v>853255</v>
      </c>
      <c r="T3" s="343">
        <v>853311</v>
      </c>
      <c r="U3" s="343">
        <v>853344</v>
      </c>
      <c r="V3" s="343">
        <f>'[6]2a_mell '!V3</f>
        <v>889928</v>
      </c>
      <c r="W3" s="343">
        <v>901116</v>
      </c>
      <c r="X3" s="343">
        <v>902113</v>
      </c>
      <c r="Y3" s="343">
        <v>921815</v>
      </c>
      <c r="Z3" s="343">
        <v>923127</v>
      </c>
      <c r="AA3" s="343">
        <v>921925</v>
      </c>
      <c r="AB3" s="343">
        <v>801115</v>
      </c>
      <c r="AC3" s="484"/>
    </row>
    <row r="4" spans="1:29" ht="56.25">
      <c r="A4" s="488"/>
      <c r="B4" s="488"/>
      <c r="C4" s="340" t="s">
        <v>10</v>
      </c>
      <c r="D4" s="340" t="s">
        <v>11</v>
      </c>
      <c r="E4" s="340" t="s">
        <v>12</v>
      </c>
      <c r="F4" s="340" t="s">
        <v>13</v>
      </c>
      <c r="G4" s="340" t="s">
        <v>14</v>
      </c>
      <c r="H4" s="340" t="s">
        <v>15</v>
      </c>
      <c r="I4" s="340" t="s">
        <v>168</v>
      </c>
      <c r="J4" s="340" t="s">
        <v>16</v>
      </c>
      <c r="K4" s="340" t="s">
        <v>17</v>
      </c>
      <c r="L4" s="340" t="s">
        <v>18</v>
      </c>
      <c r="M4" s="340" t="s">
        <v>19</v>
      </c>
      <c r="N4" s="340" t="s">
        <v>20</v>
      </c>
      <c r="O4" s="340" t="s">
        <v>21</v>
      </c>
      <c r="P4" s="340" t="s">
        <v>22</v>
      </c>
      <c r="Q4" s="340" t="s">
        <v>23</v>
      </c>
      <c r="R4" s="340" t="s">
        <v>24</v>
      </c>
      <c r="S4" s="340" t="s">
        <v>25</v>
      </c>
      <c r="T4" s="340" t="s">
        <v>26</v>
      </c>
      <c r="U4" s="375" t="s">
        <v>27</v>
      </c>
      <c r="V4" s="344" t="s">
        <v>255</v>
      </c>
      <c r="W4" s="344" t="s">
        <v>28</v>
      </c>
      <c r="X4" s="344" t="s">
        <v>29</v>
      </c>
      <c r="Y4" s="344" t="s">
        <v>30</v>
      </c>
      <c r="Z4" s="344" t="s">
        <v>31</v>
      </c>
      <c r="AA4" s="344" t="s">
        <v>32</v>
      </c>
      <c r="AB4" s="341" t="s">
        <v>33</v>
      </c>
      <c r="AC4" s="484"/>
    </row>
    <row r="5" spans="1:29" ht="12.75">
      <c r="A5" s="482" t="s">
        <v>34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482"/>
      <c r="R5" s="482"/>
      <c r="S5" s="482"/>
      <c r="T5" s="482"/>
      <c r="U5" s="482"/>
      <c r="V5" s="482"/>
      <c r="W5" s="482"/>
      <c r="X5" s="482"/>
      <c r="Y5" s="482"/>
      <c r="Z5" s="482"/>
      <c r="AA5" s="482"/>
      <c r="AB5" s="482"/>
      <c r="AC5" s="482"/>
    </row>
    <row r="6" spans="1:29" ht="12.75">
      <c r="A6" s="11" t="s">
        <v>35</v>
      </c>
      <c r="B6" s="345" t="s">
        <v>36</v>
      </c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7"/>
    </row>
    <row r="7" spans="1:29" ht="12.75">
      <c r="A7" s="391"/>
      <c r="B7" s="13" t="s">
        <v>37</v>
      </c>
      <c r="C7" s="373"/>
      <c r="D7" s="373"/>
      <c r="E7" s="373">
        <f>'6.melléklet I.félév telj. adat'!E7/'[6]2a_mell '!E7</f>
        <v>0.47023809523809523</v>
      </c>
      <c r="F7" s="373">
        <f>'6.melléklet I.félév telj. adat'!F7/'[6]2a_mell '!F7</f>
        <v>0.7275540745064238</v>
      </c>
      <c r="G7" s="373">
        <f>'6.melléklet I.félév telj. adat'!G7/'[6]2a_mell '!G7</f>
        <v>0.46033129904097647</v>
      </c>
      <c r="H7" s="373">
        <f>'6.melléklet I.félév telj. adat'!H7/'[6]2a_mell '!H7</f>
        <v>1.5597014925373134</v>
      </c>
      <c r="I7" s="373"/>
      <c r="J7" s="373"/>
      <c r="K7" s="373">
        <f>'6.melléklet I.félév telj. adat'!K7/'[6]2a_mell '!K7</f>
        <v>0.4798206278026906</v>
      </c>
      <c r="L7" s="373"/>
      <c r="M7" s="373"/>
      <c r="N7" s="373"/>
      <c r="O7" s="373"/>
      <c r="P7" s="373">
        <f>'6.melléklet I.félév telj. adat'!P7/'[6]2a_mell '!P7</f>
        <v>0.2625</v>
      </c>
      <c r="Q7" s="373"/>
      <c r="R7" s="373"/>
      <c r="S7" s="373"/>
      <c r="T7" s="373"/>
      <c r="U7" s="373"/>
      <c r="V7" s="373"/>
      <c r="W7" s="373">
        <f>'6.melléklet I.félév telj. adat'!W7/'[6]2a_mell '!W7</f>
        <v>0.5363285363285363</v>
      </c>
      <c r="X7" s="373">
        <f>'6.melléklet I.félév telj. adat'!X7/'[6]2a_mell '!X7</f>
        <v>1.9396211523283347</v>
      </c>
      <c r="Y7" s="373">
        <f>'6.melléklet I.félév telj. adat'!Y7/'[6]2a_mell '!Y7</f>
        <v>0.5132743362831859</v>
      </c>
      <c r="Z7" s="373"/>
      <c r="AA7" s="373"/>
      <c r="AB7" s="373"/>
      <c r="AC7" s="374">
        <f>'6.melléklet I.félév telj. adat'!AC7/'[6]2a_mell '!AC7</f>
        <v>0.6474997270327496</v>
      </c>
    </row>
    <row r="8" spans="1:29" ht="12.75">
      <c r="A8" s="391"/>
      <c r="B8" s="14" t="s">
        <v>38</v>
      </c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373"/>
      <c r="S8" s="373"/>
      <c r="T8" s="373"/>
      <c r="U8" s="373"/>
      <c r="V8" s="373"/>
      <c r="W8" s="373"/>
      <c r="X8" s="373"/>
      <c r="Y8" s="373"/>
      <c r="Z8" s="373"/>
      <c r="AA8" s="373"/>
      <c r="AB8" s="373"/>
      <c r="AC8" s="374"/>
    </row>
    <row r="9" spans="1:29" ht="12.75">
      <c r="A9" s="391"/>
      <c r="B9" s="13" t="s">
        <v>39</v>
      </c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>
        <f>'6.melléklet I.félév telj. adat'!M9/'[6]2a_mell '!M9</f>
        <v>0.5464203756693203</v>
      </c>
      <c r="N9" s="373"/>
      <c r="O9" s="373"/>
      <c r="P9" s="373"/>
      <c r="Q9" s="373"/>
      <c r="R9" s="373"/>
      <c r="S9" s="373"/>
      <c r="T9" s="373"/>
      <c r="U9" s="373"/>
      <c r="V9" s="373"/>
      <c r="W9" s="373"/>
      <c r="X9" s="373"/>
      <c r="Y9" s="373"/>
      <c r="Z9" s="373"/>
      <c r="AA9" s="373"/>
      <c r="AB9" s="373"/>
      <c r="AC9" s="374">
        <f>'6.melléklet I.félév telj. adat'!AC9/'[6]2a_mell '!AC9</f>
        <v>0.5464203756693203</v>
      </c>
    </row>
    <row r="10" spans="1:29" ht="12.75">
      <c r="A10" s="391"/>
      <c r="B10" s="13" t="s">
        <v>40</v>
      </c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3"/>
      <c r="T10" s="373"/>
      <c r="U10" s="373"/>
      <c r="V10" s="373"/>
      <c r="W10" s="373"/>
      <c r="X10" s="373"/>
      <c r="Y10" s="373"/>
      <c r="Z10" s="373"/>
      <c r="AA10" s="373"/>
      <c r="AB10" s="373"/>
      <c r="AC10" s="374"/>
    </row>
    <row r="11" spans="1:29" ht="12.75">
      <c r="A11" s="391"/>
      <c r="B11" s="13" t="s">
        <v>41</v>
      </c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>
        <f>'6.melléklet I.félév telj. adat'!M11/'[6]2a_mell '!M11</f>
        <v>0.456</v>
      </c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  <c r="AC11" s="374">
        <f>'6.melléklet I.félév telj. adat'!AC11/'[6]2a_mell '!AC11</f>
        <v>0.456</v>
      </c>
    </row>
    <row r="12" spans="1:29" ht="12.75">
      <c r="A12" s="391"/>
      <c r="B12" s="13" t="s">
        <v>42</v>
      </c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>
        <f>'6.melléklet I.félév telj. adat'!M12/'[6]2a_mell '!M12</f>
        <v>0.7535</v>
      </c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  <c r="AC12" s="374">
        <f>'6.melléklet I.félév telj. adat'!AC12/'[6]2a_mell '!AC12</f>
        <v>0.7535</v>
      </c>
    </row>
    <row r="13" spans="1:29" ht="12.75">
      <c r="A13" s="391"/>
      <c r="B13" s="13" t="s">
        <v>245</v>
      </c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>
        <f>'6.melléklet I.félév telj. adat'!M13/'[6]2a_mell '!M13</f>
        <v>0.5334286735788345</v>
      </c>
      <c r="N13" s="373"/>
      <c r="O13" s="373"/>
      <c r="P13" s="373"/>
      <c r="Q13" s="373"/>
      <c r="R13" s="373"/>
      <c r="S13" s="373"/>
      <c r="T13" s="373"/>
      <c r="U13" s="373"/>
      <c r="V13" s="373"/>
      <c r="W13" s="373"/>
      <c r="X13" s="373"/>
      <c r="Y13" s="373"/>
      <c r="Z13" s="373"/>
      <c r="AA13" s="373"/>
      <c r="AB13" s="373"/>
      <c r="AC13" s="374">
        <f>'6.melléklet I.félév telj. adat'!AC13/'[6]2a_mell '!AC13</f>
        <v>0.5334286735788345</v>
      </c>
    </row>
    <row r="14" spans="1:29" ht="12.75">
      <c r="A14" s="391"/>
      <c r="B14" s="18" t="s">
        <v>44</v>
      </c>
      <c r="C14" s="376"/>
      <c r="D14" s="376"/>
      <c r="E14" s="376">
        <f>'6.melléklet I.félév telj. adat'!E14/'[6]2a_mell '!E14</f>
        <v>0.47023809523809523</v>
      </c>
      <c r="F14" s="376">
        <f>'6.melléklet I.félév telj. adat'!F14/'[6]2a_mell '!F14</f>
        <v>0.7275540745064238</v>
      </c>
      <c r="G14" s="376">
        <f>'6.melléklet I.félév telj. adat'!G14/'[6]2a_mell '!G14</f>
        <v>0.46033129904097647</v>
      </c>
      <c r="H14" s="376">
        <f>'6.melléklet I.félév telj. adat'!H14/'[6]2a_mell '!H14</f>
        <v>1.5597014925373134</v>
      </c>
      <c r="I14" s="376"/>
      <c r="J14" s="376"/>
      <c r="K14" s="376">
        <f>'6.melléklet I.félév telj. adat'!K14/'[6]2a_mell '!K14</f>
        <v>0.4798206278026906</v>
      </c>
      <c r="L14" s="376"/>
      <c r="M14" s="376">
        <f>'6.melléklet I.félév telj. adat'!M14/'[6]2a_mell '!M14</f>
        <v>0.5464203756693203</v>
      </c>
      <c r="N14" s="376"/>
      <c r="O14" s="376"/>
      <c r="P14" s="376">
        <f>'6.melléklet I.félév telj. adat'!P14/'[6]2a_mell '!P14</f>
        <v>0.2625</v>
      </c>
      <c r="Q14" s="376"/>
      <c r="R14" s="376"/>
      <c r="S14" s="376"/>
      <c r="T14" s="376"/>
      <c r="U14" s="376"/>
      <c r="V14" s="376"/>
      <c r="W14" s="376">
        <f>'6.melléklet I.félév telj. adat'!W14/'[6]2a_mell '!W14</f>
        <v>0.5363285363285363</v>
      </c>
      <c r="X14" s="376">
        <f>'6.melléklet I.félév telj. adat'!X14/'[6]2a_mell '!X14</f>
        <v>1.9396211523283347</v>
      </c>
      <c r="Y14" s="376">
        <f>'6.melléklet I.félév telj. adat'!Y14/'[6]2a_mell '!Y14</f>
        <v>0.5132743362831859</v>
      </c>
      <c r="Z14" s="376"/>
      <c r="AA14" s="376"/>
      <c r="AB14" s="376"/>
      <c r="AC14" s="374">
        <f>'6.melléklet I.félév telj. adat'!AC14/'[6]2a_mell '!AC14</f>
        <v>0.5866692127816107</v>
      </c>
    </row>
    <row r="15" spans="1:29" ht="12.75">
      <c r="A15" s="11" t="s">
        <v>45</v>
      </c>
      <c r="B15" s="392" t="s">
        <v>2</v>
      </c>
      <c r="C15" s="392"/>
      <c r="D15" s="392"/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2"/>
      <c r="Y15" s="392"/>
      <c r="Z15" s="392"/>
      <c r="AA15" s="392"/>
      <c r="AB15" s="392"/>
      <c r="AC15" s="392"/>
    </row>
    <row r="16" spans="1:29" ht="12.75">
      <c r="A16" s="391" t="s">
        <v>46</v>
      </c>
      <c r="B16" s="486" t="s">
        <v>47</v>
      </c>
      <c r="C16" s="486"/>
      <c r="D16" s="486"/>
      <c r="E16" s="486"/>
      <c r="F16" s="486"/>
      <c r="G16" s="486"/>
      <c r="H16" s="486"/>
      <c r="I16" s="486"/>
      <c r="J16" s="486"/>
      <c r="K16" s="486"/>
      <c r="L16" s="486"/>
      <c r="M16" s="486"/>
      <c r="N16" s="486"/>
      <c r="O16" s="486"/>
      <c r="P16" s="486"/>
      <c r="Q16" s="486"/>
      <c r="R16" s="486"/>
      <c r="S16" s="486"/>
      <c r="T16" s="486"/>
      <c r="U16" s="486"/>
      <c r="V16" s="486"/>
      <c r="W16" s="486"/>
      <c r="X16" s="486"/>
      <c r="Y16" s="486"/>
      <c r="Z16" s="486"/>
      <c r="AA16" s="486"/>
      <c r="AB16" s="486"/>
      <c r="AC16" s="486"/>
    </row>
    <row r="17" spans="1:29" ht="12.75">
      <c r="A17" s="391"/>
      <c r="B17" s="13" t="s">
        <v>48</v>
      </c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>
        <f>'6.melléklet I.félév telj. adat'!M17/'[6]2a_mell '!M17</f>
        <v>0.5359904208005474</v>
      </c>
      <c r="N17" s="373"/>
      <c r="O17" s="373"/>
      <c r="P17" s="373"/>
      <c r="Q17" s="373"/>
      <c r="R17" s="373"/>
      <c r="S17" s="373"/>
      <c r="T17" s="373"/>
      <c r="U17" s="373"/>
      <c r="V17" s="373"/>
      <c r="W17" s="373"/>
      <c r="X17" s="373"/>
      <c r="Y17" s="373"/>
      <c r="Z17" s="373"/>
      <c r="AA17" s="373"/>
      <c r="AB17" s="373"/>
      <c r="AC17" s="374">
        <f>'6.melléklet I.félév telj. adat'!AC17/'[6]2a_mell '!AC17</f>
        <v>0.5359904208005474</v>
      </c>
    </row>
    <row r="18" spans="1:29" ht="12.75">
      <c r="A18" s="391"/>
      <c r="B18" s="13" t="s">
        <v>49</v>
      </c>
      <c r="C18" s="373"/>
      <c r="D18" s="373"/>
      <c r="E18" s="373"/>
      <c r="F18" s="373"/>
      <c r="G18" s="373"/>
      <c r="H18" s="373"/>
      <c r="I18" s="373"/>
      <c r="J18" s="373"/>
      <c r="K18" s="373"/>
      <c r="L18" s="373"/>
      <c r="M18" s="373">
        <f>'6.melléklet I.félév telj. adat'!M18/'[6]2a_mell '!M18</f>
        <v>1</v>
      </c>
      <c r="N18" s="373"/>
      <c r="O18" s="373"/>
      <c r="P18" s="373"/>
      <c r="Q18" s="373"/>
      <c r="R18" s="373"/>
      <c r="S18" s="373"/>
      <c r="T18" s="373"/>
      <c r="U18" s="373"/>
      <c r="V18" s="373"/>
      <c r="W18" s="373"/>
      <c r="X18" s="373"/>
      <c r="Y18" s="373"/>
      <c r="Z18" s="373"/>
      <c r="AA18" s="373"/>
      <c r="AB18" s="373"/>
      <c r="AC18" s="374">
        <f>'6.melléklet I.félév telj. adat'!AC18/'[6]2a_mell '!AC18</f>
        <v>1</v>
      </c>
    </row>
    <row r="19" spans="1:29" ht="12.75">
      <c r="A19" s="391"/>
      <c r="B19" s="13" t="s">
        <v>50</v>
      </c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4"/>
    </row>
    <row r="20" spans="1:29" ht="12.75">
      <c r="A20" s="391"/>
      <c r="B20" s="13" t="s">
        <v>51</v>
      </c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3">
        <f>'6.melléklet I.félév telj. adat'!M20/'[6]2a_mell '!M20</f>
        <v>0.5360173806775749</v>
      </c>
      <c r="N20" s="373"/>
      <c r="O20" s="373"/>
      <c r="P20" s="373"/>
      <c r="Q20" s="373"/>
      <c r="R20" s="373"/>
      <c r="S20" s="373"/>
      <c r="T20" s="373"/>
      <c r="U20" s="373"/>
      <c r="V20" s="373"/>
      <c r="W20" s="373"/>
      <c r="X20" s="373"/>
      <c r="Y20" s="373"/>
      <c r="Z20" s="373"/>
      <c r="AA20" s="373"/>
      <c r="AB20" s="373"/>
      <c r="AC20" s="374">
        <f>'6.melléklet I.félév telj. adat'!AC20/'[6]2a_mell '!AC20</f>
        <v>0.5360173806775749</v>
      </c>
    </row>
    <row r="21" spans="1:29" ht="12.75">
      <c r="A21" s="391"/>
      <c r="B21" s="13" t="s">
        <v>52</v>
      </c>
      <c r="C21" s="373"/>
      <c r="D21" s="373"/>
      <c r="E21" s="373"/>
      <c r="F21" s="373"/>
      <c r="G21" s="373"/>
      <c r="H21" s="373"/>
      <c r="I21" s="373"/>
      <c r="J21" s="373"/>
      <c r="K21" s="373"/>
      <c r="L21" s="373"/>
      <c r="M21" s="373">
        <f>'6.melléklet I.félév telj. adat'!M21/'[6]2a_mell '!M21</f>
        <v>0.5359942877543734</v>
      </c>
      <c r="N21" s="373"/>
      <c r="O21" s="373"/>
      <c r="P21" s="373"/>
      <c r="Q21" s="373"/>
      <c r="R21" s="373"/>
      <c r="S21" s="373"/>
      <c r="T21" s="373"/>
      <c r="U21" s="373"/>
      <c r="V21" s="373"/>
      <c r="W21" s="373"/>
      <c r="X21" s="373"/>
      <c r="Y21" s="373"/>
      <c r="Z21" s="373"/>
      <c r="AA21" s="373"/>
      <c r="AB21" s="373"/>
      <c r="AC21" s="374">
        <f>'6.melléklet I.félév telj. adat'!AC21/'[6]2a_mell '!AC21</f>
        <v>0.5359942877543734</v>
      </c>
    </row>
    <row r="22" spans="1:29" ht="12.75">
      <c r="A22" s="391"/>
      <c r="B22" s="13" t="s">
        <v>53</v>
      </c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3">
        <f>'6.melléklet I.félév telj. adat'!M22/'[6]2a_mell '!M22</f>
        <v>0.5032791020305208</v>
      </c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374">
        <f>'6.melléklet I.félév telj. adat'!AC22/'[6]2a_mell '!AC22</f>
        <v>0.5032791020305208</v>
      </c>
    </row>
    <row r="23" spans="1:29" ht="12.75">
      <c r="A23" s="391"/>
      <c r="B23" s="13" t="s">
        <v>54</v>
      </c>
      <c r="C23" s="373"/>
      <c r="D23" s="373"/>
      <c r="E23" s="373"/>
      <c r="F23" s="373"/>
      <c r="G23" s="373"/>
      <c r="H23" s="373"/>
      <c r="I23" s="373"/>
      <c r="J23" s="373"/>
      <c r="K23" s="373"/>
      <c r="L23" s="373"/>
      <c r="M23" s="373">
        <f>'6.melléklet I.félév telj. adat'!M23/'[6]2a_mell '!M23</f>
        <v>1</v>
      </c>
      <c r="N23" s="373"/>
      <c r="O23" s="373"/>
      <c r="P23" s="373"/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4">
        <f>'6.melléklet I.félév telj. adat'!AC23/'[6]2a_mell '!AC23</f>
        <v>1</v>
      </c>
    </row>
    <row r="24" spans="1:29" ht="12.75">
      <c r="A24" s="391"/>
      <c r="B24" s="13" t="s">
        <v>55</v>
      </c>
      <c r="C24" s="373"/>
      <c r="D24" s="373"/>
      <c r="E24" s="373"/>
      <c r="F24" s="373"/>
      <c r="G24" s="373"/>
      <c r="H24" s="373"/>
      <c r="I24" s="373"/>
      <c r="J24" s="373"/>
      <c r="K24" s="373"/>
      <c r="L24" s="373"/>
      <c r="M24" s="373"/>
      <c r="N24" s="373"/>
      <c r="O24" s="373"/>
      <c r="P24" s="373"/>
      <c r="Q24" s="373"/>
      <c r="R24" s="373"/>
      <c r="S24" s="373"/>
      <c r="T24" s="373"/>
      <c r="U24" s="373"/>
      <c r="V24" s="373"/>
      <c r="W24" s="373"/>
      <c r="X24" s="373"/>
      <c r="Y24" s="373"/>
      <c r="Z24" s="373"/>
      <c r="AA24" s="373"/>
      <c r="AB24" s="373"/>
      <c r="AC24" s="374"/>
    </row>
    <row r="25" spans="1:29" ht="12.75">
      <c r="A25" s="391"/>
      <c r="B25" s="18" t="s">
        <v>56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376">
        <f>'6.melléklet I.félév telj. adat'!M25/'[6]2a_mell '!M25</f>
        <v>0.5531139363172355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374">
        <f>'6.melléklet I.félév telj. adat'!AC25/'[6]2a_mell '!AC25</f>
        <v>0.5531139363172355</v>
      </c>
    </row>
    <row r="26" spans="1:29" ht="12.75">
      <c r="A26" s="11" t="s">
        <v>57</v>
      </c>
      <c r="B26" s="392" t="s">
        <v>3</v>
      </c>
      <c r="C26" s="392"/>
      <c r="D26" s="392"/>
      <c r="E26" s="392"/>
      <c r="F26" s="392"/>
      <c r="G26" s="392"/>
      <c r="H26" s="392"/>
      <c r="I26" s="392"/>
      <c r="J26" s="392"/>
      <c r="K26" s="392"/>
      <c r="L26" s="392"/>
      <c r="M26" s="392"/>
      <c r="N26" s="392"/>
      <c r="O26" s="392"/>
      <c r="P26" s="392"/>
      <c r="Q26" s="392"/>
      <c r="R26" s="392"/>
      <c r="S26" s="392"/>
      <c r="T26" s="392"/>
      <c r="U26" s="392"/>
      <c r="V26" s="392"/>
      <c r="W26" s="392"/>
      <c r="X26" s="392"/>
      <c r="Y26" s="392"/>
      <c r="Z26" s="392"/>
      <c r="AA26" s="392"/>
      <c r="AB26" s="392"/>
      <c r="AC26" s="392"/>
    </row>
    <row r="27" spans="1:29" ht="12.75">
      <c r="A27" s="391"/>
      <c r="B27" s="13" t="s">
        <v>58</v>
      </c>
      <c r="C27" s="373"/>
      <c r="D27" s="373"/>
      <c r="E27" s="373"/>
      <c r="F27" s="373"/>
      <c r="G27" s="373"/>
      <c r="H27" s="373">
        <f>'6.melléklet I.félév telj. adat'!H27/'[6]2a_mell '!H27</f>
        <v>0.09111111111111111</v>
      </c>
      <c r="I27" s="373"/>
      <c r="J27" s="373"/>
      <c r="K27" s="373"/>
      <c r="L27" s="373"/>
      <c r="M27" s="373"/>
      <c r="N27" s="373"/>
      <c r="O27" s="373"/>
      <c r="P27" s="373"/>
      <c r="Q27" s="373"/>
      <c r="R27" s="373"/>
      <c r="S27" s="373"/>
      <c r="T27" s="373"/>
      <c r="U27" s="373"/>
      <c r="V27" s="373"/>
      <c r="W27" s="373"/>
      <c r="X27" s="373"/>
      <c r="Y27" s="373"/>
      <c r="Z27" s="373"/>
      <c r="AA27" s="373"/>
      <c r="AB27" s="373"/>
      <c r="AC27" s="374">
        <f>'6.melléklet I.félév telj. adat'!AC27/'[6]2a_mell '!AC27</f>
        <v>0.09111111111111111</v>
      </c>
    </row>
    <row r="28" spans="1:29" ht="12.75">
      <c r="A28" s="391"/>
      <c r="B28" s="13" t="s">
        <v>59</v>
      </c>
      <c r="C28" s="373"/>
      <c r="D28" s="373"/>
      <c r="E28" s="373"/>
      <c r="F28" s="373"/>
      <c r="G28" s="373"/>
      <c r="H28" s="373">
        <f>'6.melléklet I.félév telj. adat'!H28/'[6]2a_mell '!H28</f>
        <v>0</v>
      </c>
      <c r="I28" s="373"/>
      <c r="J28" s="373"/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3"/>
      <c r="X28" s="373"/>
      <c r="Y28" s="373"/>
      <c r="Z28" s="373"/>
      <c r="AA28" s="373"/>
      <c r="AB28" s="373"/>
      <c r="AC28" s="374">
        <f>'6.melléklet I.félév telj. adat'!AC28/'[6]2a_mell '!AC28</f>
        <v>0</v>
      </c>
    </row>
    <row r="29" spans="1:29" ht="12.75">
      <c r="A29" s="391"/>
      <c r="B29" s="13" t="s">
        <v>60</v>
      </c>
      <c r="C29" s="373"/>
      <c r="D29" s="373"/>
      <c r="E29" s="373"/>
      <c r="F29" s="373"/>
      <c r="G29" s="373"/>
      <c r="H29" s="373"/>
      <c r="I29" s="373"/>
      <c r="J29" s="373"/>
      <c r="K29" s="373"/>
      <c r="L29" s="373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3"/>
      <c r="X29" s="373"/>
      <c r="Y29" s="373"/>
      <c r="Z29" s="373"/>
      <c r="AA29" s="373"/>
      <c r="AB29" s="373"/>
      <c r="AC29" s="374"/>
    </row>
    <row r="30" spans="1:29" ht="12.75">
      <c r="A30" s="391"/>
      <c r="B30" s="21" t="s">
        <v>61</v>
      </c>
      <c r="C30" s="373"/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  <c r="X30" s="373"/>
      <c r="Y30" s="373"/>
      <c r="Z30" s="373"/>
      <c r="AA30" s="373"/>
      <c r="AB30" s="373"/>
      <c r="AC30" s="374"/>
    </row>
    <row r="31" spans="1:29" ht="12.75">
      <c r="A31" s="391"/>
      <c r="B31" s="13" t="s">
        <v>62</v>
      </c>
      <c r="C31" s="373"/>
      <c r="D31" s="373"/>
      <c r="E31" s="373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4"/>
    </row>
    <row r="32" spans="1:29" ht="12.75">
      <c r="A32" s="391"/>
      <c r="B32" s="18" t="s">
        <v>63</v>
      </c>
      <c r="C32" s="18"/>
      <c r="D32" s="18"/>
      <c r="E32" s="18"/>
      <c r="F32" s="18"/>
      <c r="G32" s="18"/>
      <c r="H32" s="376">
        <f>'6.melléklet I.félév telj. adat'!H32/'[6]2a_mell '!H32</f>
        <v>0.004672992302588463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374">
        <f>'6.melléklet I.félév telj. adat'!AC32/'[6]2a_mell '!AC32</f>
        <v>0.004672992302588463</v>
      </c>
    </row>
    <row r="33" spans="1:29" ht="12.75">
      <c r="A33" s="23" t="s">
        <v>64</v>
      </c>
      <c r="B33" s="392" t="s">
        <v>65</v>
      </c>
      <c r="C33" s="392"/>
      <c r="D33" s="392"/>
      <c r="E33" s="392"/>
      <c r="F33" s="392"/>
      <c r="G33" s="392"/>
      <c r="H33" s="392"/>
      <c r="I33" s="392"/>
      <c r="J33" s="392"/>
      <c r="K33" s="392"/>
      <c r="L33" s="392"/>
      <c r="M33" s="392"/>
      <c r="N33" s="392"/>
      <c r="O33" s="392"/>
      <c r="P33" s="392"/>
      <c r="Q33" s="392"/>
      <c r="R33" s="392"/>
      <c r="S33" s="392"/>
      <c r="T33" s="392"/>
      <c r="U33" s="392"/>
      <c r="V33" s="392"/>
      <c r="W33" s="392"/>
      <c r="X33" s="392"/>
      <c r="Y33" s="392"/>
      <c r="Z33" s="392"/>
      <c r="AA33" s="392"/>
      <c r="AB33" s="392"/>
      <c r="AC33" s="392"/>
    </row>
    <row r="34" spans="1:29" ht="12.75">
      <c r="A34" s="391"/>
      <c r="B34" s="13" t="s">
        <v>66</v>
      </c>
      <c r="C34" s="373"/>
      <c r="D34" s="373"/>
      <c r="E34" s="373"/>
      <c r="F34" s="373"/>
      <c r="G34" s="373"/>
      <c r="H34" s="373"/>
      <c r="I34" s="373"/>
      <c r="J34" s="373">
        <f>'6.melléklet I.félév telj. adat'!J34/'[6]2a_mell '!J34</f>
        <v>0.12001568057916177</v>
      </c>
      <c r="K34" s="373"/>
      <c r="L34" s="373"/>
      <c r="M34" s="373"/>
      <c r="N34" s="373"/>
      <c r="O34" s="373"/>
      <c r="P34" s="373">
        <f>'6.melléklet I.félév telj. adat'!P34/'[6]2a_mell '!P34</f>
        <v>0.5047775047775048</v>
      </c>
      <c r="Q34" s="373"/>
      <c r="R34" s="373"/>
      <c r="S34" s="373"/>
      <c r="T34" s="373"/>
      <c r="U34" s="373"/>
      <c r="V34" s="373"/>
      <c r="W34" s="373"/>
      <c r="X34" s="373"/>
      <c r="Y34" s="373"/>
      <c r="Z34" s="373"/>
      <c r="AA34" s="373"/>
      <c r="AB34" s="373"/>
      <c r="AC34" s="374">
        <f>'6.melléklet I.félév telj. adat'!AC34/'[6]2a_mell '!AC34</f>
        <v>0.24907546757737936</v>
      </c>
    </row>
    <row r="35" spans="1:29" ht="12.75">
      <c r="A35" s="391"/>
      <c r="B35" s="14" t="s">
        <v>67</v>
      </c>
      <c r="C35" s="373"/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/>
      <c r="P35" s="373">
        <f>'6.melléklet I.félév telj. adat'!P35/'[6]2a_mell '!P35</f>
        <v>0.5047775047775048</v>
      </c>
      <c r="Q35" s="373"/>
      <c r="R35" s="373"/>
      <c r="S35" s="373"/>
      <c r="T35" s="373"/>
      <c r="U35" s="373"/>
      <c r="V35" s="373"/>
      <c r="W35" s="373"/>
      <c r="X35" s="373"/>
      <c r="Y35" s="373"/>
      <c r="Z35" s="373"/>
      <c r="AA35" s="373"/>
      <c r="AB35" s="373"/>
      <c r="AC35" s="374">
        <f>'6.melléklet I.félév telj. adat'!AC35/'[6]2a_mell '!AC35</f>
        <v>0.5047775047775048</v>
      </c>
    </row>
    <row r="36" spans="1:29" ht="12.75">
      <c r="A36" s="391"/>
      <c r="B36" s="13" t="s">
        <v>68</v>
      </c>
      <c r="C36" s="373"/>
      <c r="D36" s="373"/>
      <c r="E36" s="373"/>
      <c r="F36" s="373"/>
      <c r="G36" s="373"/>
      <c r="H36" s="373">
        <f>'6.melléklet I.félév telj. adat'!H36/'[6]2a_mell '!H36</f>
        <v>1</v>
      </c>
      <c r="I36" s="373"/>
      <c r="J36" s="373"/>
      <c r="K36" s="373"/>
      <c r="L36" s="373"/>
      <c r="M36" s="373"/>
      <c r="N36" s="373"/>
      <c r="O36" s="373"/>
      <c r="P36" s="373"/>
      <c r="Q36" s="373"/>
      <c r="R36" s="373"/>
      <c r="S36" s="373"/>
      <c r="T36" s="373"/>
      <c r="U36" s="373"/>
      <c r="V36" s="373"/>
      <c r="W36" s="373"/>
      <c r="X36" s="373"/>
      <c r="Y36" s="373"/>
      <c r="Z36" s="373"/>
      <c r="AA36" s="373"/>
      <c r="AB36" s="373"/>
      <c r="AC36" s="374">
        <f>'6.melléklet I.félév telj. adat'!AC36/'[6]2a_mell '!AC36</f>
        <v>1</v>
      </c>
    </row>
    <row r="37" spans="1:29" ht="12.75">
      <c r="A37" s="391"/>
      <c r="B37" s="14" t="s">
        <v>67</v>
      </c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3"/>
      <c r="X37" s="373"/>
      <c r="Y37" s="373"/>
      <c r="Z37" s="373"/>
      <c r="AA37" s="373"/>
      <c r="AB37" s="373"/>
      <c r="AC37" s="374"/>
    </row>
    <row r="38" spans="1:29" ht="12.75">
      <c r="A38" s="391"/>
      <c r="B38" s="13" t="s">
        <v>69</v>
      </c>
      <c r="C38" s="373"/>
      <c r="D38" s="373"/>
      <c r="E38" s="373"/>
      <c r="F38" s="373"/>
      <c r="G38" s="373"/>
      <c r="H38" s="373">
        <f>'6.melléklet I.félév telj. adat'!H38/'[6]2a_mell '!H38</f>
        <v>1.7521802325581395</v>
      </c>
      <c r="I38" s="373"/>
      <c r="J38" s="373"/>
      <c r="K38" s="373"/>
      <c r="L38" s="373"/>
      <c r="M38" s="373"/>
      <c r="N38" s="373"/>
      <c r="O38" s="373"/>
      <c r="P38" s="373"/>
      <c r="Q38" s="373"/>
      <c r="R38" s="373"/>
      <c r="S38" s="373"/>
      <c r="T38" s="373"/>
      <c r="U38" s="373"/>
      <c r="V38" s="373"/>
      <c r="W38" s="373"/>
      <c r="X38" s="373"/>
      <c r="Y38" s="373"/>
      <c r="Z38" s="373"/>
      <c r="AA38" s="373"/>
      <c r="AB38" s="373"/>
      <c r="AC38" s="374">
        <f>'6.melléklet I.félév telj. adat'!AC38/'[6]2a_mell '!AC38</f>
        <v>2.1424418604651163</v>
      </c>
    </row>
    <row r="39" spans="1:29" ht="12.75">
      <c r="A39" s="391"/>
      <c r="B39" s="18" t="s">
        <v>70</v>
      </c>
      <c r="C39" s="18"/>
      <c r="D39" s="18"/>
      <c r="E39" s="18"/>
      <c r="F39" s="18"/>
      <c r="G39" s="18"/>
      <c r="H39" s="376">
        <f>'6.melléklet I.félév telj. adat'!H39/'[6]2a_mell '!H39</f>
        <v>1.0921802636266478</v>
      </c>
      <c r="I39" s="18"/>
      <c r="J39" s="376">
        <f>'6.melléklet I.félév telj. adat'!J39/'[6]2a_mell '!J39</f>
        <v>0.12001568057916177</v>
      </c>
      <c r="K39" s="18"/>
      <c r="L39" s="18"/>
      <c r="M39" s="18"/>
      <c r="N39" s="18"/>
      <c r="O39" s="18"/>
      <c r="P39" s="18">
        <f>'6.melléklet I.félév telj. adat'!P39/'[6]2a_mell '!P39</f>
        <v>0.5047775047775048</v>
      </c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374">
        <f>'6.melléklet I.félév telj. adat'!AC39/'[6]2a_mell '!AC39</f>
        <v>0.7007282923788799</v>
      </c>
    </row>
    <row r="40" spans="1:29" ht="12.75">
      <c r="A40" s="23" t="s">
        <v>71</v>
      </c>
      <c r="B40" s="392" t="s">
        <v>72</v>
      </c>
      <c r="C40" s="392"/>
      <c r="D40" s="392"/>
      <c r="E40" s="392"/>
      <c r="F40" s="392"/>
      <c r="G40" s="392"/>
      <c r="H40" s="392"/>
      <c r="I40" s="392"/>
      <c r="J40" s="392"/>
      <c r="K40" s="392"/>
      <c r="L40" s="392"/>
      <c r="M40" s="392"/>
      <c r="N40" s="392"/>
      <c r="O40" s="392"/>
      <c r="P40" s="392"/>
      <c r="Q40" s="392"/>
      <c r="R40" s="392"/>
      <c r="S40" s="392"/>
      <c r="T40" s="392"/>
      <c r="U40" s="392"/>
      <c r="V40" s="392"/>
      <c r="W40" s="392"/>
      <c r="X40" s="392"/>
      <c r="Y40" s="392"/>
      <c r="Z40" s="392"/>
      <c r="AA40" s="392"/>
      <c r="AB40" s="392"/>
      <c r="AC40" s="392"/>
    </row>
    <row r="41" spans="1:29" ht="12.75">
      <c r="A41" s="391"/>
      <c r="B41" s="13" t="s">
        <v>73</v>
      </c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>
        <f>'6.melléklet I.félév telj. adat'!Q41/'[6]2a_mell '!Q41</f>
        <v>0</v>
      </c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4">
        <f>'6.melléklet I.félév telj. adat'!AC41/'[6]2a_mell '!AC41</f>
        <v>0.47368421052631576</v>
      </c>
    </row>
    <row r="42" spans="1:29" ht="12.75">
      <c r="A42" s="391"/>
      <c r="B42" s="21" t="s">
        <v>67</v>
      </c>
      <c r="C42" s="373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>
        <f>'6.melléklet I.félév telj. adat'!Q42/'[6]2a_mell '!Q42</f>
        <v>0</v>
      </c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4">
        <f>'6.melléklet I.félév telj. adat'!AC42/'[6]2a_mell '!AC42</f>
        <v>0.47368421052631576</v>
      </c>
    </row>
    <row r="43" spans="1:29" ht="12.75">
      <c r="A43" s="391"/>
      <c r="B43" s="13" t="s">
        <v>74</v>
      </c>
      <c r="C43" s="373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373"/>
      <c r="S43" s="373"/>
      <c r="T43" s="373"/>
      <c r="U43" s="373"/>
      <c r="V43" s="373"/>
      <c r="W43" s="373"/>
      <c r="X43" s="373"/>
      <c r="Y43" s="373"/>
      <c r="Z43" s="373"/>
      <c r="AA43" s="373"/>
      <c r="AB43" s="373"/>
      <c r="AC43" s="374"/>
    </row>
    <row r="44" spans="1:29" ht="12.75">
      <c r="A44" s="391"/>
      <c r="B44" s="21" t="s">
        <v>67</v>
      </c>
      <c r="C44" s="373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373"/>
      <c r="S44" s="373"/>
      <c r="T44" s="373"/>
      <c r="U44" s="373"/>
      <c r="V44" s="373"/>
      <c r="W44" s="373"/>
      <c r="X44" s="373"/>
      <c r="Y44" s="373"/>
      <c r="Z44" s="373"/>
      <c r="AA44" s="373"/>
      <c r="AB44" s="373"/>
      <c r="AC44" s="374"/>
    </row>
    <row r="45" spans="1:29" ht="12.75">
      <c r="A45" s="391"/>
      <c r="B45" s="18" t="s">
        <v>75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376">
        <f>'6.melléklet I.félév telj. adat'!Q45/'[6]2a_mell '!Q45</f>
        <v>0</v>
      </c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374">
        <f>'6.melléklet I.félév telj. adat'!AC45/'[6]2a_mell '!AC45</f>
        <v>0.47368421052631576</v>
      </c>
    </row>
    <row r="46" spans="1:29" ht="12.75">
      <c r="A46" s="24" t="s">
        <v>76</v>
      </c>
      <c r="B46" s="485" t="s">
        <v>77</v>
      </c>
      <c r="C46" s="485"/>
      <c r="D46" s="485"/>
      <c r="E46" s="485"/>
      <c r="F46" s="485"/>
      <c r="G46" s="485"/>
      <c r="H46" s="485"/>
      <c r="I46" s="485"/>
      <c r="J46" s="485"/>
      <c r="K46" s="485"/>
      <c r="L46" s="485"/>
      <c r="M46" s="485"/>
      <c r="N46" s="485"/>
      <c r="O46" s="485"/>
      <c r="P46" s="485"/>
      <c r="Q46" s="485"/>
      <c r="R46" s="485"/>
      <c r="S46" s="485"/>
      <c r="T46" s="485"/>
      <c r="U46" s="485"/>
      <c r="V46" s="485"/>
      <c r="W46" s="485"/>
      <c r="X46" s="485"/>
      <c r="Y46" s="485"/>
      <c r="Z46" s="485"/>
      <c r="AA46" s="485"/>
      <c r="AB46" s="485"/>
      <c r="AC46" s="485"/>
    </row>
    <row r="47" spans="1:29" ht="23.25" customHeight="1">
      <c r="A47" s="481"/>
      <c r="B47" s="358" t="s">
        <v>78</v>
      </c>
      <c r="C47" s="373"/>
      <c r="D47" s="373"/>
      <c r="E47" s="373"/>
      <c r="F47" s="373"/>
      <c r="G47" s="373"/>
      <c r="H47" s="373"/>
      <c r="I47" s="373"/>
      <c r="J47" s="373"/>
      <c r="K47" s="373"/>
      <c r="L47" s="373"/>
      <c r="M47" s="373"/>
      <c r="N47" s="373"/>
      <c r="O47" s="373"/>
      <c r="P47" s="373"/>
      <c r="Q47" s="373"/>
      <c r="R47" s="373"/>
      <c r="S47" s="373"/>
      <c r="T47" s="373"/>
      <c r="U47" s="373"/>
      <c r="V47" s="373"/>
      <c r="W47" s="373"/>
      <c r="X47" s="373"/>
      <c r="Y47" s="373"/>
      <c r="Z47" s="373"/>
      <c r="AA47" s="373"/>
      <c r="AB47" s="373"/>
      <c r="AC47" s="374"/>
    </row>
    <row r="48" spans="1:29" ht="26.25" customHeight="1">
      <c r="A48" s="481"/>
      <c r="B48" s="358" t="s">
        <v>79</v>
      </c>
      <c r="C48" s="373"/>
      <c r="D48" s="373"/>
      <c r="E48" s="373"/>
      <c r="F48" s="373"/>
      <c r="G48" s="373"/>
      <c r="H48" s="373"/>
      <c r="I48" s="373"/>
      <c r="J48" s="373"/>
      <c r="K48" s="373"/>
      <c r="L48" s="373"/>
      <c r="M48" s="373"/>
      <c r="N48" s="373"/>
      <c r="O48" s="373"/>
      <c r="P48" s="373"/>
      <c r="Q48" s="373"/>
      <c r="R48" s="373"/>
      <c r="S48" s="373"/>
      <c r="T48" s="373"/>
      <c r="U48" s="373"/>
      <c r="V48" s="373"/>
      <c r="W48" s="373"/>
      <c r="X48" s="373"/>
      <c r="Y48" s="373"/>
      <c r="Z48" s="373"/>
      <c r="AA48" s="373"/>
      <c r="AB48" s="373"/>
      <c r="AC48" s="374"/>
    </row>
    <row r="49" spans="1:29" ht="42.75" customHeight="1">
      <c r="A49" s="481"/>
      <c r="B49" s="359" t="s">
        <v>80</v>
      </c>
      <c r="C49" s="359"/>
      <c r="D49" s="359"/>
      <c r="E49" s="359"/>
      <c r="F49" s="359"/>
      <c r="G49" s="359"/>
      <c r="H49" s="359"/>
      <c r="I49" s="359"/>
      <c r="J49" s="359"/>
      <c r="K49" s="359"/>
      <c r="L49" s="359"/>
      <c r="M49" s="359"/>
      <c r="N49" s="359"/>
      <c r="O49" s="359"/>
      <c r="P49" s="359"/>
      <c r="Q49" s="359"/>
      <c r="R49" s="359"/>
      <c r="S49" s="359"/>
      <c r="T49" s="359"/>
      <c r="U49" s="359"/>
      <c r="V49" s="359"/>
      <c r="W49" s="359"/>
      <c r="X49" s="359"/>
      <c r="Y49" s="359"/>
      <c r="Z49" s="359"/>
      <c r="AA49" s="359"/>
      <c r="AB49" s="359"/>
      <c r="AC49" s="374"/>
    </row>
    <row r="50" spans="1:29" ht="12.75">
      <c r="A50" s="23" t="s">
        <v>81</v>
      </c>
      <c r="B50" s="392" t="s">
        <v>4</v>
      </c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92"/>
      <c r="R50" s="392"/>
      <c r="S50" s="392"/>
      <c r="T50" s="392"/>
      <c r="U50" s="392"/>
      <c r="V50" s="392"/>
      <c r="W50" s="392"/>
      <c r="X50" s="392"/>
      <c r="Y50" s="392"/>
      <c r="Z50" s="392"/>
      <c r="AA50" s="392"/>
      <c r="AB50" s="392"/>
      <c r="AC50" s="392"/>
    </row>
    <row r="51" spans="1:29" ht="12.75">
      <c r="A51" s="391"/>
      <c r="B51" s="13" t="s">
        <v>82</v>
      </c>
      <c r="C51" s="373"/>
      <c r="D51" s="373"/>
      <c r="E51" s="373"/>
      <c r="F51" s="373"/>
      <c r="G51" s="373"/>
      <c r="H51" s="373"/>
      <c r="I51" s="373"/>
      <c r="J51" s="373"/>
      <c r="K51" s="373"/>
      <c r="L51" s="373"/>
      <c r="M51" s="373"/>
      <c r="N51" s="373"/>
      <c r="O51" s="373"/>
      <c r="P51" s="373"/>
      <c r="Q51" s="373"/>
      <c r="R51" s="373"/>
      <c r="S51" s="373"/>
      <c r="T51" s="373"/>
      <c r="U51" s="373"/>
      <c r="V51" s="373"/>
      <c r="W51" s="373"/>
      <c r="X51" s="373"/>
      <c r="Y51" s="373"/>
      <c r="Z51" s="373"/>
      <c r="AA51" s="373"/>
      <c r="AB51" s="373"/>
      <c r="AC51" s="374"/>
    </row>
    <row r="52" spans="1:29" ht="12.75">
      <c r="A52" s="391"/>
      <c r="B52" s="13" t="s">
        <v>83</v>
      </c>
      <c r="C52" s="373"/>
      <c r="D52" s="373"/>
      <c r="E52" s="373"/>
      <c r="F52" s="373"/>
      <c r="G52" s="373"/>
      <c r="H52" s="373">
        <f>'6.melléklet I.félév telj. adat'!H52/'[6]2a_mell '!H52</f>
        <v>1</v>
      </c>
      <c r="I52" s="373"/>
      <c r="J52" s="373"/>
      <c r="K52" s="373"/>
      <c r="L52" s="373"/>
      <c r="M52" s="373"/>
      <c r="N52" s="373"/>
      <c r="O52" s="373"/>
      <c r="P52" s="373"/>
      <c r="Q52" s="373"/>
      <c r="R52" s="373"/>
      <c r="S52" s="373"/>
      <c r="T52" s="373"/>
      <c r="U52" s="373"/>
      <c r="V52" s="373"/>
      <c r="W52" s="373"/>
      <c r="X52" s="373"/>
      <c r="Y52" s="373"/>
      <c r="Z52" s="373"/>
      <c r="AA52" s="373"/>
      <c r="AB52" s="373"/>
      <c r="AC52" s="374">
        <f>'6.melléklet I.félév telj. adat'!AC52/'[6]2a_mell '!AC52</f>
        <v>1</v>
      </c>
    </row>
    <row r="53" spans="1:29" ht="12.75">
      <c r="A53" s="391"/>
      <c r="B53" s="18" t="s">
        <v>84</v>
      </c>
      <c r="C53" s="18"/>
      <c r="D53" s="18"/>
      <c r="E53" s="18"/>
      <c r="F53" s="18"/>
      <c r="G53" s="18"/>
      <c r="H53" s="376">
        <f>'6.melléklet I.félév telj. adat'!H53/'[6]2a_mell '!H53</f>
        <v>1</v>
      </c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374">
        <f>'6.melléklet I.félév telj. adat'!AC53/'[6]2a_mell '!AC53</f>
        <v>1</v>
      </c>
    </row>
    <row r="54" spans="1:29" ht="12.75">
      <c r="A54" s="23" t="s">
        <v>85</v>
      </c>
      <c r="B54" s="392" t="s">
        <v>86</v>
      </c>
      <c r="C54" s="392"/>
      <c r="D54" s="392"/>
      <c r="E54" s="392"/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392"/>
      <c r="V54" s="392"/>
      <c r="W54" s="392"/>
      <c r="X54" s="392"/>
      <c r="Y54" s="392"/>
      <c r="Z54" s="392"/>
      <c r="AA54" s="392"/>
      <c r="AB54" s="392"/>
      <c r="AC54" s="392"/>
    </row>
    <row r="55" spans="1:29" ht="12.75">
      <c r="A55" s="391"/>
      <c r="B55" s="13" t="s">
        <v>87</v>
      </c>
      <c r="C55" s="373"/>
      <c r="D55" s="373"/>
      <c r="E55" s="373"/>
      <c r="F55" s="373"/>
      <c r="G55" s="373"/>
      <c r="H55" s="373">
        <f>'6.melléklet I.félév telj. adat'!H55/'[6]2a_mell '!H55</f>
        <v>0.9993020821216704</v>
      </c>
      <c r="I55" s="373"/>
      <c r="J55" s="373"/>
      <c r="K55" s="373"/>
      <c r="L55" s="373"/>
      <c r="M55" s="373"/>
      <c r="N55" s="373"/>
      <c r="O55" s="373"/>
      <c r="P55" s="373"/>
      <c r="Q55" s="373"/>
      <c r="R55" s="373"/>
      <c r="S55" s="373"/>
      <c r="T55" s="373"/>
      <c r="U55" s="373"/>
      <c r="V55" s="373"/>
      <c r="W55" s="373">
        <f>'6.melléklet I.félév telj. adat'!W55/'[6]2a_mell '!W55</f>
        <v>1</v>
      </c>
      <c r="X55" s="373"/>
      <c r="Y55" s="373"/>
      <c r="Z55" s="373"/>
      <c r="AA55" s="373"/>
      <c r="AB55" s="373">
        <f>'6.melléklet I.félév telj. adat'!AB55/'[6]2a_mell '!AB55</f>
        <v>1.0020120724346075</v>
      </c>
      <c r="AC55" s="374">
        <f>'6.melléklet I.félév telj. adat'!AC55/'[6]2a_mell '!AC55</f>
        <v>1</v>
      </c>
    </row>
    <row r="56" spans="1:29" ht="12.75">
      <c r="A56" s="391"/>
      <c r="B56" s="13" t="s">
        <v>88</v>
      </c>
      <c r="C56" s="373"/>
      <c r="D56" s="373"/>
      <c r="E56" s="373"/>
      <c r="F56" s="373"/>
      <c r="G56" s="373"/>
      <c r="H56" s="373"/>
      <c r="I56" s="373"/>
      <c r="J56" s="373"/>
      <c r="K56" s="373"/>
      <c r="L56" s="373"/>
      <c r="M56" s="373"/>
      <c r="N56" s="373"/>
      <c r="O56" s="373"/>
      <c r="P56" s="373"/>
      <c r="Q56" s="373"/>
      <c r="R56" s="373"/>
      <c r="S56" s="373"/>
      <c r="T56" s="373"/>
      <c r="U56" s="373"/>
      <c r="V56" s="373"/>
      <c r="W56" s="373"/>
      <c r="X56" s="373"/>
      <c r="Y56" s="373"/>
      <c r="Z56" s="373"/>
      <c r="AA56" s="373"/>
      <c r="AB56" s="373"/>
      <c r="AC56" s="374"/>
    </row>
    <row r="57" spans="1:29" ht="12.75">
      <c r="A57" s="391"/>
      <c r="B57" s="13" t="s">
        <v>251</v>
      </c>
      <c r="C57" s="373"/>
      <c r="D57" s="373"/>
      <c r="E57" s="373"/>
      <c r="F57" s="373"/>
      <c r="G57" s="373"/>
      <c r="H57" s="373"/>
      <c r="I57" s="373"/>
      <c r="J57" s="373"/>
      <c r="K57" s="373"/>
      <c r="L57" s="373"/>
      <c r="M57" s="373"/>
      <c r="N57" s="373"/>
      <c r="O57" s="373"/>
      <c r="P57" s="373"/>
      <c r="Q57" s="373"/>
      <c r="R57" s="373"/>
      <c r="S57" s="373"/>
      <c r="T57" s="373"/>
      <c r="U57" s="373"/>
      <c r="V57" s="373"/>
      <c r="W57" s="373"/>
      <c r="X57" s="373"/>
      <c r="Y57" s="373"/>
      <c r="Z57" s="373"/>
      <c r="AA57" s="373"/>
      <c r="AB57" s="373"/>
      <c r="AC57" s="374"/>
    </row>
    <row r="58" spans="1:29" ht="12.75">
      <c r="A58" s="391"/>
      <c r="B58" s="18" t="s">
        <v>89</v>
      </c>
      <c r="C58" s="376"/>
      <c r="D58" s="376"/>
      <c r="E58" s="376"/>
      <c r="F58" s="376"/>
      <c r="G58" s="376"/>
      <c r="H58" s="376">
        <f>'6.melléklet I.félév telj. adat'!H58/'[6]2a_mell '!H58</f>
        <v>0.9993020821216704</v>
      </c>
      <c r="I58" s="376"/>
      <c r="J58" s="376"/>
      <c r="K58" s="376"/>
      <c r="L58" s="376"/>
      <c r="M58" s="376"/>
      <c r="N58" s="376"/>
      <c r="O58" s="376"/>
      <c r="P58" s="376"/>
      <c r="Q58" s="376"/>
      <c r="R58" s="376"/>
      <c r="S58" s="376"/>
      <c r="T58" s="376"/>
      <c r="U58" s="376"/>
      <c r="V58" s="376"/>
      <c r="W58" s="376">
        <f>'6.melléklet I.félév telj. adat'!W58/'[6]2a_mell '!W58</f>
        <v>1</v>
      </c>
      <c r="X58" s="376"/>
      <c r="Y58" s="376"/>
      <c r="Z58" s="376"/>
      <c r="AA58" s="376"/>
      <c r="AB58" s="376">
        <f>'6.melléklet I.félév telj. adat'!AB58/'[6]2a_mell '!AB58</f>
        <v>1.0020120724346075</v>
      </c>
      <c r="AC58" s="374">
        <f>'6.melléklet I.félév telj. adat'!AC58/'[6]2a_mell '!AC58</f>
        <v>0.15461049284578696</v>
      </c>
    </row>
    <row r="59" spans="1:29" ht="12.75">
      <c r="A59" s="478" t="s">
        <v>90</v>
      </c>
      <c r="B59" s="478"/>
      <c r="C59" s="374"/>
      <c r="D59" s="374"/>
      <c r="E59" s="374">
        <f>'6.melléklet I.félév telj. adat'!E59/'[6]2a_mell '!E59</f>
        <v>0.47023809523809523</v>
      </c>
      <c r="F59" s="374">
        <f>'6.melléklet I.félév telj. adat'!F59/'[6]2a_mell '!F59</f>
        <v>0.7275540745064238</v>
      </c>
      <c r="G59" s="374">
        <f>'6.melléklet I.félév telj. adat'!G59/'[6]2a_mell '!G59</f>
        <v>0.46033129904097647</v>
      </c>
      <c r="H59" s="374">
        <f>'6.melléklet I.félév telj. adat'!H59/'[6]2a_mell '!H59</f>
        <v>0.130135708957365</v>
      </c>
      <c r="I59" s="374"/>
      <c r="J59" s="374">
        <f>'6.melléklet I.félév telj. adat'!J59/'[6]2a_mell '!J59</f>
        <v>0.12001568057916177</v>
      </c>
      <c r="K59" s="374">
        <f>'6.melléklet I.félév telj. adat'!K59/'[6]2a_mell '!K59</f>
        <v>0.4798206278026906</v>
      </c>
      <c r="L59" s="374"/>
      <c r="M59" s="374">
        <f>'6.melléklet I.félév telj. adat'!M59/'[6]2a_mell '!M59</f>
        <v>0.5520247469066367</v>
      </c>
      <c r="N59" s="374"/>
      <c r="O59" s="374"/>
      <c r="P59" s="374">
        <f>'6.melléklet I.félév telj. adat'!P59/'[6]2a_mell '!P59</f>
        <v>0.4711384896189824</v>
      </c>
      <c r="Q59" s="374">
        <f>'6.melléklet I.félév telj. adat'!Q59/'[6]2a_mell '!Q59</f>
        <v>0</v>
      </c>
      <c r="R59" s="374"/>
      <c r="S59" s="374"/>
      <c r="T59" s="374"/>
      <c r="U59" s="374"/>
      <c r="V59" s="374"/>
      <c r="W59" s="374">
        <f>'6.melléklet I.félév telj. adat'!W59/'[6]2a_mell '!W59</f>
        <v>0.6568831168831168</v>
      </c>
      <c r="X59" s="374">
        <f>'6.melléklet I.félév telj. adat'!X59/'[6]2a_mell '!X59</f>
        <v>1.9396211523283347</v>
      </c>
      <c r="Y59" s="374">
        <f>'6.melléklet I.félév telj. adat'!Y59/'[6]2a_mell '!Y59</f>
        <v>0.5132743362831859</v>
      </c>
      <c r="Z59" s="374"/>
      <c r="AA59" s="374"/>
      <c r="AB59" s="374">
        <f>'6.melléklet I.félév telj. adat'!AB59/'[6]2a_mell '!AB59</f>
        <v>1.0020120724346075</v>
      </c>
      <c r="AC59" s="374">
        <f>'6.melléklet I.félév telj. adat'!AC59/'[6]2a_mell '!AC59</f>
        <v>0.31104225341167024</v>
      </c>
    </row>
    <row r="60" spans="1:29" ht="12.75">
      <c r="A60" s="483"/>
      <c r="B60" s="483"/>
      <c r="C60" s="373"/>
      <c r="D60" s="373"/>
      <c r="E60" s="373"/>
      <c r="F60" s="373"/>
      <c r="G60" s="373"/>
      <c r="H60" s="373"/>
      <c r="I60" s="373"/>
      <c r="J60" s="373"/>
      <c r="K60" s="373"/>
      <c r="L60" s="373"/>
      <c r="M60" s="373"/>
      <c r="N60" s="373"/>
      <c r="O60" s="373"/>
      <c r="P60" s="373"/>
      <c r="Q60" s="373"/>
      <c r="R60" s="373"/>
      <c r="S60" s="373"/>
      <c r="T60" s="373"/>
      <c r="U60" s="373"/>
      <c r="V60" s="373"/>
      <c r="W60" s="373"/>
      <c r="X60" s="373"/>
      <c r="Y60" s="373"/>
      <c r="Z60" s="373"/>
      <c r="AA60" s="373"/>
      <c r="AB60" s="373"/>
      <c r="AC60" s="373"/>
    </row>
    <row r="61" spans="1:29" ht="12.75">
      <c r="A61" s="362"/>
      <c r="B61" s="363"/>
      <c r="C61" s="363"/>
      <c r="D61" s="363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363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</row>
    <row r="62" spans="1:29" ht="12.75">
      <c r="A62" s="381" t="s">
        <v>7</v>
      </c>
      <c r="B62" s="381"/>
      <c r="C62" s="340"/>
      <c r="D62" s="340"/>
      <c r="E62" s="340"/>
      <c r="F62" s="394" t="s">
        <v>91</v>
      </c>
      <c r="G62" s="394"/>
      <c r="H62" s="394"/>
      <c r="I62" s="394"/>
      <c r="J62" s="394"/>
      <c r="K62" s="394"/>
      <c r="L62" s="394"/>
      <c r="M62" s="394"/>
      <c r="N62" s="394"/>
      <c r="O62" s="394"/>
      <c r="P62" s="394"/>
      <c r="Q62" s="394"/>
      <c r="R62" s="394"/>
      <c r="S62" s="394"/>
      <c r="T62" s="394"/>
      <c r="U62" s="394"/>
      <c r="V62" s="394"/>
      <c r="W62" s="394"/>
      <c r="X62" s="394"/>
      <c r="Y62" s="394"/>
      <c r="Z62" s="394"/>
      <c r="AA62" s="394"/>
      <c r="AB62" s="394"/>
      <c r="AC62" s="484" t="s">
        <v>92</v>
      </c>
    </row>
    <row r="63" spans="1:29" ht="12.75">
      <c r="A63" s="381"/>
      <c r="B63" s="381"/>
      <c r="C63" s="364" t="s">
        <v>9</v>
      </c>
      <c r="D63" s="343">
        <f aca="true" t="shared" si="0" ref="D63:L64">D3</f>
        <v>452025</v>
      </c>
      <c r="E63" s="343">
        <f t="shared" si="0"/>
        <v>552312</v>
      </c>
      <c r="F63" s="343">
        <f t="shared" si="0"/>
        <v>552411</v>
      </c>
      <c r="G63" s="343">
        <f t="shared" si="0"/>
        <v>701015</v>
      </c>
      <c r="H63" s="343">
        <f t="shared" si="0"/>
        <v>751153</v>
      </c>
      <c r="I63" s="343">
        <f t="shared" si="0"/>
        <v>751175</v>
      </c>
      <c r="J63" s="343">
        <f t="shared" si="0"/>
        <v>751854</v>
      </c>
      <c r="K63" s="343">
        <f t="shared" si="0"/>
        <v>751867</v>
      </c>
      <c r="L63" s="343">
        <f t="shared" si="0"/>
        <v>751878</v>
      </c>
      <c r="M63" s="343">
        <v>751966</v>
      </c>
      <c r="N63" s="343">
        <f aca="true" t="shared" si="1" ref="N63:AB64">N3</f>
        <v>801214</v>
      </c>
      <c r="O63" s="365">
        <f t="shared" si="1"/>
        <v>851219</v>
      </c>
      <c r="P63" s="343">
        <f t="shared" si="1"/>
        <v>851297</v>
      </c>
      <c r="Q63" s="343">
        <f t="shared" si="1"/>
        <v>851967</v>
      </c>
      <c r="R63" s="343">
        <f t="shared" si="1"/>
        <v>853233</v>
      </c>
      <c r="S63" s="365">
        <f t="shared" si="1"/>
        <v>853255</v>
      </c>
      <c r="T63" s="343">
        <f t="shared" si="1"/>
        <v>853311</v>
      </c>
      <c r="U63" s="343">
        <f t="shared" si="1"/>
        <v>853344</v>
      </c>
      <c r="V63" s="343"/>
      <c r="W63" s="343">
        <f t="shared" si="1"/>
        <v>901116</v>
      </c>
      <c r="X63" s="343">
        <f t="shared" si="1"/>
        <v>902113</v>
      </c>
      <c r="Y63" s="343">
        <f t="shared" si="1"/>
        <v>921815</v>
      </c>
      <c r="Z63" s="343">
        <f t="shared" si="1"/>
        <v>923127</v>
      </c>
      <c r="AA63" s="343">
        <f t="shared" si="1"/>
        <v>921925</v>
      </c>
      <c r="AB63" s="366">
        <f t="shared" si="1"/>
        <v>801115</v>
      </c>
      <c r="AC63" s="484"/>
    </row>
    <row r="64" spans="1:29" ht="56.25">
      <c r="A64" s="381"/>
      <c r="B64" s="381"/>
      <c r="C64" s="340" t="str">
        <f>C4</f>
        <v>növényterm.kertészeti szolg</v>
      </c>
      <c r="D64" s="340" t="str">
        <f t="shared" si="0"/>
        <v>utak, hidak</v>
      </c>
      <c r="E64" s="340" t="str">
        <f t="shared" si="0"/>
        <v>óvodai étkeztetés</v>
      </c>
      <c r="F64" s="340" t="str">
        <f t="shared" si="0"/>
        <v>munkahelyi vendéglátás</v>
      </c>
      <c r="G64" s="340" t="str">
        <f t="shared" si="0"/>
        <v>saját vagy bérelt ingatlan hasznosítása</v>
      </c>
      <c r="H64" s="340" t="str">
        <f t="shared" si="0"/>
        <v>önk. igazgatási tev.</v>
      </c>
      <c r="I64" s="340" t="str">
        <f t="shared" si="0"/>
        <v>Országgyűlési képv. Választással kapcs. Feladatok</v>
      </c>
      <c r="J64" s="340" t="str">
        <f t="shared" si="0"/>
        <v>község gazdálkodás</v>
      </c>
      <c r="K64" s="340" t="str">
        <f t="shared" si="0"/>
        <v>temető fentartás</v>
      </c>
      <c r="L64" s="340" t="str">
        <f t="shared" si="0"/>
        <v>közvilágítás</v>
      </c>
      <c r="M64" s="340" t="str">
        <f>M4</f>
        <v>feladatra nem tervezhető elszámolások</v>
      </c>
      <c r="N64" s="340" t="str">
        <f t="shared" si="1"/>
        <v>alapfokú oktatás</v>
      </c>
      <c r="O64" s="340" t="str">
        <f t="shared" si="1"/>
        <v>háziorvosi szolgálat</v>
      </c>
      <c r="P64" s="340" t="str">
        <f t="shared" si="1"/>
        <v>védőnői szolgálat</v>
      </c>
      <c r="Q64" s="340" t="str">
        <f t="shared" si="1"/>
        <v>iskola egészségügy</v>
      </c>
      <c r="R64" s="340" t="str">
        <f t="shared" si="1"/>
        <v>házi segítségnyújtás</v>
      </c>
      <c r="S64" s="340" t="str">
        <f t="shared" si="1"/>
        <v>szociális étkeztetés</v>
      </c>
      <c r="T64" s="340" t="str">
        <f t="shared" si="1"/>
        <v>pénzbeli rendszeres szociális ellátások</v>
      </c>
      <c r="U64" s="340" t="str">
        <f t="shared" si="1"/>
        <v>eseti pénzbeli ellátás</v>
      </c>
      <c r="V64" s="340"/>
      <c r="W64" s="340" t="str">
        <f t="shared" si="1"/>
        <v>szennyvíz</v>
      </c>
      <c r="X64" s="340" t="str">
        <f t="shared" si="1"/>
        <v>települési hulladék kezelés</v>
      </c>
      <c r="Y64" s="340" t="str">
        <f t="shared" si="1"/>
        <v>művelődési házak tevékenysége (Faluház)</v>
      </c>
      <c r="Z64" s="367" t="str">
        <f t="shared" si="1"/>
        <v>könyvtári tevékenység</v>
      </c>
      <c r="AA64" s="340" t="str">
        <f t="shared" si="1"/>
        <v>egyéb kulturális tevékenység (Civilház)</v>
      </c>
      <c r="AB64" s="340" t="str">
        <f t="shared" si="1"/>
        <v>Gólyafészek Óvoda (részben önálló ktgv-i szerv</v>
      </c>
      <c r="AC64" s="342" t="s">
        <v>93</v>
      </c>
    </row>
    <row r="65" spans="1:29" ht="12.75">
      <c r="A65" s="482" t="s">
        <v>94</v>
      </c>
      <c r="B65" s="482"/>
      <c r="C65" s="482"/>
      <c r="D65" s="482"/>
      <c r="E65" s="482"/>
      <c r="F65" s="482"/>
      <c r="G65" s="482"/>
      <c r="H65" s="482"/>
      <c r="I65" s="482"/>
      <c r="J65" s="482"/>
      <c r="K65" s="482"/>
      <c r="L65" s="482"/>
      <c r="M65" s="482"/>
      <c r="N65" s="482"/>
      <c r="O65" s="482"/>
      <c r="P65" s="482"/>
      <c r="Q65" s="482"/>
      <c r="R65" s="482"/>
      <c r="S65" s="482"/>
      <c r="T65" s="482"/>
      <c r="U65" s="482"/>
      <c r="V65" s="482"/>
      <c r="W65" s="482"/>
      <c r="X65" s="482"/>
      <c r="Y65" s="482"/>
      <c r="Z65" s="482"/>
      <c r="AA65" s="482"/>
      <c r="AB65" s="482"/>
      <c r="AC65" s="482"/>
    </row>
    <row r="66" spans="1:29" ht="12.75">
      <c r="A66" s="11" t="s">
        <v>95</v>
      </c>
      <c r="B66" s="345" t="s">
        <v>96</v>
      </c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46"/>
      <c r="P66" s="346"/>
      <c r="Q66" s="346"/>
      <c r="R66" s="346"/>
      <c r="S66" s="346"/>
      <c r="T66" s="346"/>
      <c r="U66" s="346"/>
      <c r="V66" s="346"/>
      <c r="W66" s="346"/>
      <c r="X66" s="346"/>
      <c r="Y66" s="346"/>
      <c r="Z66" s="346"/>
      <c r="AA66" s="346"/>
      <c r="AB66" s="346"/>
      <c r="AC66" s="347"/>
    </row>
    <row r="67" spans="1:29" ht="12.75">
      <c r="A67" s="391"/>
      <c r="B67" s="13" t="s">
        <v>97</v>
      </c>
      <c r="C67" s="373"/>
      <c r="D67" s="373"/>
      <c r="E67" s="373"/>
      <c r="F67" s="373">
        <f>'6.melléklet I.félév telj. adat'!F67/'[6]2a_mell '!F67</f>
        <v>0.4955551352373747</v>
      </c>
      <c r="G67" s="373"/>
      <c r="H67" s="373">
        <f>'6.melléklet I.félév telj. adat'!H67/'[6]2a_mell '!H67</f>
        <v>0.4242682853272542</v>
      </c>
      <c r="I67" s="373"/>
      <c r="J67" s="373">
        <f>'6.melléklet I.félév telj. adat'!J67/'[6]2a_mell '!J67</f>
        <v>0.3527039413382218</v>
      </c>
      <c r="K67" s="373"/>
      <c r="L67" s="373"/>
      <c r="M67" s="373"/>
      <c r="N67" s="373"/>
      <c r="O67" s="373"/>
      <c r="P67" s="373">
        <f>'6.melléklet I.félév telj. adat'!P67/'[6]2a_mell '!P67</f>
        <v>0.50922286059873</v>
      </c>
      <c r="Q67" s="373"/>
      <c r="R67" s="373">
        <f>'6.melléklet I.félév telj. adat'!R67/'[6]2a_mell '!R67</f>
        <v>0</v>
      </c>
      <c r="S67" s="373"/>
      <c r="T67" s="373"/>
      <c r="U67" s="373"/>
      <c r="V67" s="373">
        <f>'6.melléklet I.félév telj. adat'!V67/'[6]2a_mell '!V67</f>
        <v>0</v>
      </c>
      <c r="W67" s="373"/>
      <c r="X67" s="373"/>
      <c r="Y67" s="373">
        <f>'6.melléklet I.félév telj. adat'!Y67/'[6]2a_mell '!Y67</f>
        <v>0.4852468594799883</v>
      </c>
      <c r="Z67" s="373"/>
      <c r="AA67" s="373"/>
      <c r="AB67" s="373">
        <f>'6.melléklet I.félév telj. adat'!AB67/'[6]2a_mell '!AB67</f>
        <v>0.4632403718459495</v>
      </c>
      <c r="AC67" s="374">
        <f>'6.melléklet I.félév telj. adat'!AC67/'[6]2a_mell '!AC67</f>
        <v>0.4399991176400132</v>
      </c>
    </row>
    <row r="68" spans="1:29" ht="12.75">
      <c r="A68" s="391"/>
      <c r="B68" s="13" t="s">
        <v>98</v>
      </c>
      <c r="C68" s="373"/>
      <c r="D68" s="373"/>
      <c r="E68" s="373"/>
      <c r="F68" s="373">
        <f>'6.melléklet I.félév telj. adat'!F68/'[6]2a_mell '!F68</f>
        <v>0.500188528067116</v>
      </c>
      <c r="G68" s="373"/>
      <c r="H68" s="373">
        <f>'6.melléklet I.félév telj. adat'!H68/'[6]2a_mell '!H68</f>
        <v>0.4078921814054319</v>
      </c>
      <c r="I68" s="373"/>
      <c r="J68" s="373">
        <f>'6.melléklet I.félév telj. adat'!J68/'[6]2a_mell '!J68</f>
        <v>0.2632427205329322</v>
      </c>
      <c r="K68" s="373"/>
      <c r="L68" s="373"/>
      <c r="M68" s="373"/>
      <c r="N68" s="373"/>
      <c r="O68" s="373"/>
      <c r="P68" s="373">
        <f>'6.melléklet I.félév telj. adat'!P68/'[6]2a_mell '!P68</f>
        <v>0.43860481895684206</v>
      </c>
      <c r="Q68" s="373"/>
      <c r="R68" s="373">
        <f>'6.melléklet I.félév telj. adat'!R68/'[6]2a_mell '!R68</f>
        <v>0</v>
      </c>
      <c r="S68" s="373"/>
      <c r="T68" s="373">
        <f>'6.melléklet I.félév telj. adat'!T68/'[6]2a_mell '!T68</f>
        <v>0.3149717514124294</v>
      </c>
      <c r="U68" s="373"/>
      <c r="V68" s="373">
        <f>'6.melléklet I.félév telj. adat'!V68/'[6]2a_mell '!V68</f>
        <v>0</v>
      </c>
      <c r="W68" s="373"/>
      <c r="X68" s="373"/>
      <c r="Y68" s="373">
        <f>'6.melléklet I.félév telj. adat'!Y68/'[6]2a_mell '!Y68</f>
        <v>0.49839406357293164</v>
      </c>
      <c r="Z68" s="373"/>
      <c r="AA68" s="373"/>
      <c r="AB68" s="373">
        <f>'6.melléklet I.félév telj. adat'!AB68/'[6]2a_mell '!AB68</f>
        <v>0.4859139420541474</v>
      </c>
      <c r="AC68" s="374">
        <f>'6.melléklet I.félév telj. adat'!AC68/'[6]2a_mell '!AC68</f>
        <v>0.42534093592052286</v>
      </c>
    </row>
    <row r="69" spans="1:29" ht="12.75">
      <c r="A69" s="391"/>
      <c r="B69" s="13" t="s">
        <v>99</v>
      </c>
      <c r="C69" s="373">
        <f>'6.melléklet I.félév telj. adat'!C69/'[6]2a_mell '!C69</f>
        <v>0</v>
      </c>
      <c r="D69" s="373">
        <f>'6.melléklet I.félév telj. adat'!D69/'[6]2a_mell '!D69</f>
        <v>0.28175182481751826</v>
      </c>
      <c r="E69" s="373"/>
      <c r="F69" s="373">
        <f>'6.melléklet I.félév telj. adat'!F69/'[6]2a_mell '!F69</f>
        <v>0.6037911285092552</v>
      </c>
      <c r="G69" s="373">
        <f>'6.melléklet I.félév telj. adat'!G69/'[6]2a_mell '!G69</f>
        <v>0.7333333333333333</v>
      </c>
      <c r="H69" s="373">
        <f>'6.melléklet I.félév telj. adat'!H69/'[6]2a_mell '!H69</f>
        <v>0.5727016259688523</v>
      </c>
      <c r="I69" s="373"/>
      <c r="J69" s="373">
        <f>'6.melléklet I.félév telj. adat'!J69/'[6]2a_mell '!J69</f>
        <v>1.2006861063464838</v>
      </c>
      <c r="K69" s="373">
        <f>'6.melléklet I.félév telj. adat'!K69/'[6]2a_mell '!K69</f>
        <v>0.10256410256410256</v>
      </c>
      <c r="L69" s="373">
        <f>'6.melléklet I.félév telj. adat'!L69/'[6]2a_mell '!L69</f>
        <v>0.4540634070104934</v>
      </c>
      <c r="M69" s="373"/>
      <c r="N69" s="373"/>
      <c r="O69" s="373"/>
      <c r="P69" s="373">
        <f>'6.melléklet I.félév telj. adat'!P69/'[6]2a_mell '!P69</f>
        <v>0.5806255869651085</v>
      </c>
      <c r="Q69" s="373"/>
      <c r="R69" s="373"/>
      <c r="S69" s="373"/>
      <c r="T69" s="373"/>
      <c r="U69" s="373"/>
      <c r="V69" s="373">
        <f>'6.melléklet I.félév telj. adat'!V69/'[6]2a_mell '!V69</f>
        <v>0</v>
      </c>
      <c r="W69" s="373">
        <f>'6.melléklet I.félév telj. adat'!W69/'[6]2a_mell '!W69</f>
        <v>0.4959190336271629</v>
      </c>
      <c r="X69" s="373">
        <f>'6.melléklet I.félév telj. adat'!X69/'[6]2a_mell '!X69</f>
        <v>2.6204523107177975</v>
      </c>
      <c r="Y69" s="373">
        <f>'6.melléklet I.félév telj. adat'!Y69/'[6]2a_mell '!Y69</f>
        <v>0.48451653676005896</v>
      </c>
      <c r="Z69" s="373">
        <f>'6.melléklet I.félév telj. adat'!Z69/'[6]2a_mell '!Z69</f>
        <v>0.011428571428571429</v>
      </c>
      <c r="AA69" s="373">
        <f>'6.melléklet I.félév telj. adat'!AA69/'[6]2a_mell '!AA69</f>
        <v>0.39462081128747795</v>
      </c>
      <c r="AB69" s="373">
        <f>'6.melléklet I.félév telj. adat'!AB69/'[6]2a_mell '!AB69</f>
        <v>0.3820321145201546</v>
      </c>
      <c r="AC69" s="374">
        <f>'6.melléklet I.félév telj. adat'!AC69/'[6]2a_mell '!AC69</f>
        <v>0.5406108152776318</v>
      </c>
    </row>
    <row r="70" spans="1:29" ht="12.75">
      <c r="A70" s="391"/>
      <c r="B70" s="21" t="s">
        <v>100</v>
      </c>
      <c r="C70" s="373"/>
      <c r="D70" s="373"/>
      <c r="E70" s="373"/>
      <c r="F70" s="373"/>
      <c r="G70" s="373"/>
      <c r="H70" s="373"/>
      <c r="I70" s="373"/>
      <c r="J70" s="373"/>
      <c r="K70" s="373"/>
      <c r="L70" s="373"/>
      <c r="M70" s="373"/>
      <c r="N70" s="373"/>
      <c r="O70" s="373"/>
      <c r="P70" s="373"/>
      <c r="Q70" s="373"/>
      <c r="R70" s="373"/>
      <c r="S70" s="373"/>
      <c r="T70" s="373"/>
      <c r="U70" s="373"/>
      <c r="V70" s="373"/>
      <c r="W70" s="373"/>
      <c r="X70" s="373"/>
      <c r="Y70" s="373"/>
      <c r="Z70" s="373"/>
      <c r="AA70" s="373"/>
      <c r="AB70" s="373"/>
      <c r="AC70" s="374"/>
    </row>
    <row r="71" spans="1:29" ht="12.75">
      <c r="A71" s="391"/>
      <c r="B71" s="13" t="s">
        <v>101</v>
      </c>
      <c r="C71" s="373"/>
      <c r="D71" s="373"/>
      <c r="E71" s="373"/>
      <c r="F71" s="373"/>
      <c r="G71" s="373"/>
      <c r="H71" s="373"/>
      <c r="I71" s="373"/>
      <c r="J71" s="373"/>
      <c r="K71" s="373"/>
      <c r="L71" s="373"/>
      <c r="M71" s="373"/>
      <c r="N71" s="373"/>
      <c r="O71" s="373"/>
      <c r="P71" s="373"/>
      <c r="Q71" s="373"/>
      <c r="R71" s="373"/>
      <c r="S71" s="373"/>
      <c r="T71" s="373"/>
      <c r="U71" s="373"/>
      <c r="V71" s="373"/>
      <c r="W71" s="373"/>
      <c r="X71" s="373"/>
      <c r="Y71" s="373"/>
      <c r="Z71" s="373"/>
      <c r="AA71" s="373"/>
      <c r="AB71" s="373"/>
      <c r="AC71" s="374"/>
    </row>
    <row r="72" spans="1:29" ht="12.75">
      <c r="A72" s="391"/>
      <c r="B72" s="13" t="s">
        <v>102</v>
      </c>
      <c r="C72" s="373"/>
      <c r="D72" s="373"/>
      <c r="E72" s="373"/>
      <c r="F72" s="373"/>
      <c r="G72" s="373"/>
      <c r="H72" s="373"/>
      <c r="I72" s="373"/>
      <c r="J72" s="373"/>
      <c r="K72" s="373"/>
      <c r="L72" s="373"/>
      <c r="M72" s="373"/>
      <c r="N72" s="373"/>
      <c r="O72" s="373"/>
      <c r="P72" s="373"/>
      <c r="Q72" s="373"/>
      <c r="R72" s="373"/>
      <c r="S72" s="373"/>
      <c r="T72" s="373">
        <f>'6.melléklet I.félév telj. adat'!T72/'[6]2a_mell '!T72</f>
        <v>0.4542387878117569</v>
      </c>
      <c r="U72" s="373">
        <f>'6.melléklet I.félév telj. adat'!U72/'[6]2a_mell '!U72</f>
        <v>0.35669743078074334</v>
      </c>
      <c r="V72" s="373"/>
      <c r="W72" s="373"/>
      <c r="X72" s="373"/>
      <c r="Y72" s="373"/>
      <c r="Z72" s="373"/>
      <c r="AA72" s="373"/>
      <c r="AB72" s="373"/>
      <c r="AC72" s="374">
        <f>'6.melléklet I.félév telj. adat'!AC72/'[6]2a_mell '!AC72</f>
        <v>0.436538113344197</v>
      </c>
    </row>
    <row r="73" spans="1:29" ht="12.75">
      <c r="A73" s="391"/>
      <c r="B73" s="13" t="s">
        <v>103</v>
      </c>
      <c r="C73" s="373"/>
      <c r="D73" s="373"/>
      <c r="E73" s="373"/>
      <c r="F73" s="373"/>
      <c r="G73" s="373"/>
      <c r="H73" s="373">
        <f>'6.melléklet I.félév telj. adat'!H73/'[6]2a_mell '!H73</f>
        <v>0.13147887323943663</v>
      </c>
      <c r="I73" s="373"/>
      <c r="J73" s="373"/>
      <c r="K73" s="373"/>
      <c r="L73" s="373"/>
      <c r="M73" s="373"/>
      <c r="N73" s="373"/>
      <c r="O73" s="373"/>
      <c r="P73" s="373"/>
      <c r="Q73" s="373">
        <f>'6.melléklet I.félév telj. adat'!Q73/'[6]2a_mell '!Q73</f>
        <v>0.24561403508771928</v>
      </c>
      <c r="R73" s="373"/>
      <c r="S73" s="373"/>
      <c r="T73" s="373"/>
      <c r="U73" s="373"/>
      <c r="V73" s="373"/>
      <c r="W73" s="373"/>
      <c r="X73" s="373"/>
      <c r="Y73" s="373"/>
      <c r="Z73" s="373"/>
      <c r="AA73" s="373"/>
      <c r="AB73" s="373"/>
      <c r="AC73" s="374">
        <f>'6.melléklet I.félév telj. adat'!AC73/'[6]2a_mell '!AC73</f>
        <v>0.13193518973136004</v>
      </c>
    </row>
    <row r="74" spans="1:29" ht="12.75">
      <c r="A74" s="391"/>
      <c r="B74" s="13" t="s">
        <v>104</v>
      </c>
      <c r="C74" s="373"/>
      <c r="D74" s="373"/>
      <c r="E74" s="373"/>
      <c r="F74" s="373"/>
      <c r="G74" s="373"/>
      <c r="H74" s="373"/>
      <c r="I74" s="373"/>
      <c r="J74" s="373"/>
      <c r="K74" s="373"/>
      <c r="L74" s="373"/>
      <c r="M74" s="373"/>
      <c r="N74" s="373"/>
      <c r="O74" s="373"/>
      <c r="P74" s="373"/>
      <c r="Q74" s="373"/>
      <c r="R74" s="373"/>
      <c r="S74" s="373"/>
      <c r="T74" s="373"/>
      <c r="U74" s="373"/>
      <c r="V74" s="373"/>
      <c r="W74" s="373"/>
      <c r="X74" s="373"/>
      <c r="Y74" s="373"/>
      <c r="Z74" s="373"/>
      <c r="AA74" s="373"/>
      <c r="AB74" s="373"/>
      <c r="AC74" s="374"/>
    </row>
    <row r="75" spans="1:29" ht="12.75">
      <c r="A75" s="391"/>
      <c r="B75" s="18" t="s">
        <v>105</v>
      </c>
      <c r="C75" s="376">
        <f>'6.melléklet I.félév telj. adat'!C75/'[6]2a_mell '!C75</f>
        <v>0</v>
      </c>
      <c r="D75" s="376">
        <f>'6.melléklet I.félév telj. adat'!D75/'[6]2a_mell '!D75</f>
        <v>0.28175182481751826</v>
      </c>
      <c r="E75" s="376"/>
      <c r="F75" s="376">
        <f>'6.melléklet I.félév telj. adat'!F75/'[6]2a_mell '!F75</f>
        <v>0.5703078283723446</v>
      </c>
      <c r="G75" s="376">
        <f>'6.melléklet I.félév telj. adat'!G75/'[6]2a_mell '!G75</f>
        <v>0.7333333333333333</v>
      </c>
      <c r="H75" s="376">
        <f>'6.melléklet I.félév telj. adat'!H75/'[6]2a_mell '!H75</f>
        <v>0.4028314356816916</v>
      </c>
      <c r="I75" s="376"/>
      <c r="J75" s="376">
        <f>'6.melléklet I.félév telj. adat'!J75/'[6]2a_mell '!J75</f>
        <v>0.37009374029657854</v>
      </c>
      <c r="K75" s="376">
        <f>'6.melléklet I.félév telj. adat'!K75/'[6]2a_mell '!K75</f>
        <v>0.10256410256410256</v>
      </c>
      <c r="L75" s="376">
        <f>'6.melléklet I.félév telj. adat'!L75/'[6]2a_mell '!L75</f>
        <v>0.4540634070104934</v>
      </c>
      <c r="M75" s="376"/>
      <c r="N75" s="376"/>
      <c r="O75" s="376"/>
      <c r="P75" s="376">
        <f>'6.melléklet I.félév telj. adat'!P75/'[6]2a_mell '!P75</f>
        <v>0.5258501276865787</v>
      </c>
      <c r="Q75" s="376">
        <f>'6.melléklet I.félév telj. adat'!Q75/'[6]2a_mell '!Q75</f>
        <v>0.24561403508771928</v>
      </c>
      <c r="R75" s="376">
        <f>'6.melléklet I.félév telj. adat'!R75/'[6]2a_mell '!R75</f>
        <v>0</v>
      </c>
      <c r="S75" s="376"/>
      <c r="T75" s="376">
        <f>'6.melléklet I.félév telj. adat'!T75/'[6]2a_mell '!T75</f>
        <v>0.44992050874403816</v>
      </c>
      <c r="U75" s="376">
        <f>'6.melléklet I.félév telj. adat'!U75/'[6]2a_mell '!U75</f>
        <v>0.35669743078074334</v>
      </c>
      <c r="V75" s="376">
        <f>'6.melléklet I.félév telj. adat'!V75/'[6]2a_mell '!V75</f>
        <v>0</v>
      </c>
      <c r="W75" s="376">
        <f>'6.melléklet I.félév telj. adat'!W75/'[6]2a_mell '!W75</f>
        <v>0.4959190336271629</v>
      </c>
      <c r="X75" s="376">
        <f>'6.melléklet I.félév telj. adat'!X75/'[6]2a_mell '!X75</f>
        <v>2.6204523107177975</v>
      </c>
      <c r="Y75" s="376">
        <f>'6.melléklet I.félév telj. adat'!Y75/'[6]2a_mell '!Y75</f>
        <v>0.4872542652311843</v>
      </c>
      <c r="Z75" s="376">
        <f>'6.melléklet I.félév telj. adat'!Z75/'[6]2a_mell '!Z75</f>
        <v>0.011428571428571429</v>
      </c>
      <c r="AA75" s="376">
        <f>'6.melléklet I.félév telj. adat'!AA75/'[6]2a_mell '!AA75</f>
        <v>0.39462081128747795</v>
      </c>
      <c r="AB75" s="376">
        <f>'6.melléklet I.félév telj. adat'!AB75/'[6]2a_mell '!AB75</f>
        <v>0.45974544048459687</v>
      </c>
      <c r="AC75" s="374">
        <f>'6.melléklet I.félév telj. adat'!AC75/'[6]2a_mell '!AC75</f>
        <v>0.44634182449334725</v>
      </c>
    </row>
    <row r="76" spans="1:29" ht="12.75">
      <c r="A76" s="11" t="s">
        <v>45</v>
      </c>
      <c r="B76" s="392" t="s">
        <v>106</v>
      </c>
      <c r="C76" s="392"/>
      <c r="D76" s="392"/>
      <c r="E76" s="392"/>
      <c r="F76" s="392"/>
      <c r="G76" s="392"/>
      <c r="H76" s="392"/>
      <c r="I76" s="392"/>
      <c r="J76" s="392"/>
      <c r="K76" s="392"/>
      <c r="L76" s="392"/>
      <c r="M76" s="392"/>
      <c r="N76" s="392"/>
      <c r="O76" s="392"/>
      <c r="P76" s="392"/>
      <c r="Q76" s="392"/>
      <c r="R76" s="392"/>
      <c r="S76" s="392"/>
      <c r="T76" s="392"/>
      <c r="U76" s="392"/>
      <c r="V76" s="392"/>
      <c r="W76" s="392"/>
      <c r="X76" s="392"/>
      <c r="Y76" s="392"/>
      <c r="Z76" s="392"/>
      <c r="AA76" s="392"/>
      <c r="AB76" s="392"/>
      <c r="AC76" s="392"/>
    </row>
    <row r="77" spans="1:29" ht="12.75">
      <c r="A77" s="391"/>
      <c r="B77" s="13" t="s">
        <v>107</v>
      </c>
      <c r="C77" s="373"/>
      <c r="D77" s="373"/>
      <c r="E77" s="373"/>
      <c r="F77" s="373">
        <f>'6.melléklet I.félév telj. adat'!F77/'[6]2a_mell '!F77</f>
        <v>0</v>
      </c>
      <c r="G77" s="373"/>
      <c r="H77" s="373">
        <f>'6.melléklet I.félév telj. adat'!H77/'[6]2a_mell '!H77</f>
        <v>0.7898019075568599</v>
      </c>
      <c r="I77" s="373"/>
      <c r="J77" s="373">
        <f>'6.melléklet I.félév telj. adat'!J77/'[6]2a_mell '!J77</f>
        <v>0</v>
      </c>
      <c r="K77" s="373"/>
      <c r="L77" s="373"/>
      <c r="M77" s="373"/>
      <c r="N77" s="373"/>
      <c r="O77" s="373"/>
      <c r="P77" s="373">
        <f>'6.melléklet I.félév telj. adat'!P77/'[6]2a_mell '!P77</f>
        <v>0.763</v>
      </c>
      <c r="Q77" s="373"/>
      <c r="R77" s="373"/>
      <c r="S77" s="373"/>
      <c r="T77" s="373"/>
      <c r="U77" s="373"/>
      <c r="V77" s="373"/>
      <c r="W77" s="373">
        <f>'6.melléklet I.félév telj. adat'!W77/'[6]2a_mell '!W77</f>
        <v>0</v>
      </c>
      <c r="X77" s="373"/>
      <c r="Y77" s="373">
        <f>'6.melléklet I.félév telj. adat'!Y77/'[6]2a_mell '!Y77</f>
        <v>1</v>
      </c>
      <c r="Z77" s="373"/>
      <c r="AA77" s="373"/>
      <c r="AB77" s="373">
        <f>'6.melléklet I.félév telj. adat'!AB77/'[6]2a_mell '!AB77</f>
        <v>0.7051170858629662</v>
      </c>
      <c r="AC77" s="374">
        <f>'6.melléklet I.félév telj. adat'!AC77/'[6]2a_mell '!AC77</f>
        <v>0.724831226061002</v>
      </c>
    </row>
    <row r="78" spans="1:29" ht="12.75">
      <c r="A78" s="391"/>
      <c r="B78" s="13" t="s">
        <v>108</v>
      </c>
      <c r="C78" s="373"/>
      <c r="D78" s="373"/>
      <c r="E78" s="373"/>
      <c r="F78" s="373"/>
      <c r="G78" s="373"/>
      <c r="H78" s="373">
        <f>'6.melléklet I.félév telj. adat'!H78/'[6]2a_mell '!H78</f>
        <v>0.6388608469263057</v>
      </c>
      <c r="I78" s="373"/>
      <c r="J78" s="373"/>
      <c r="K78" s="373"/>
      <c r="L78" s="373"/>
      <c r="M78" s="373"/>
      <c r="N78" s="373"/>
      <c r="O78" s="373"/>
      <c r="P78" s="373"/>
      <c r="Q78" s="373"/>
      <c r="R78" s="373"/>
      <c r="S78" s="373"/>
      <c r="T78" s="373"/>
      <c r="U78" s="373"/>
      <c r="V78" s="373"/>
      <c r="W78" s="373"/>
      <c r="X78" s="373"/>
      <c r="Y78" s="373"/>
      <c r="Z78" s="373"/>
      <c r="AA78" s="373"/>
      <c r="AB78" s="373"/>
      <c r="AC78" s="374">
        <f>'6.melléklet I.félév telj. adat'!AC78/'[6]2a_mell '!AC78</f>
        <v>0.7388555337123426</v>
      </c>
    </row>
    <row r="79" spans="1:29" ht="12.75">
      <c r="A79" s="391"/>
      <c r="B79" s="13" t="s">
        <v>109</v>
      </c>
      <c r="C79" s="373"/>
      <c r="D79" s="373"/>
      <c r="E79" s="373"/>
      <c r="F79" s="373"/>
      <c r="G79" s="373"/>
      <c r="H79" s="373"/>
      <c r="I79" s="373"/>
      <c r="J79" s="373"/>
      <c r="K79" s="373"/>
      <c r="L79" s="373"/>
      <c r="M79" s="373"/>
      <c r="N79" s="373"/>
      <c r="O79" s="373"/>
      <c r="P79" s="373"/>
      <c r="Q79" s="373"/>
      <c r="R79" s="373"/>
      <c r="S79" s="373"/>
      <c r="T79" s="373"/>
      <c r="U79" s="373"/>
      <c r="V79" s="373"/>
      <c r="W79" s="373"/>
      <c r="X79" s="373"/>
      <c r="Y79" s="373"/>
      <c r="Z79" s="373"/>
      <c r="AA79" s="373"/>
      <c r="AB79" s="373"/>
      <c r="AC79" s="374"/>
    </row>
    <row r="80" spans="1:29" ht="12.75">
      <c r="A80" s="391"/>
      <c r="B80" s="13" t="s">
        <v>110</v>
      </c>
      <c r="C80" s="373"/>
      <c r="D80" s="373"/>
      <c r="E80" s="373"/>
      <c r="F80" s="373"/>
      <c r="G80" s="373"/>
      <c r="H80" s="373">
        <f>'6.melléklet I.félév telj. adat'!H80/'[6]2a_mell '!H80</f>
        <v>0.4920273348519362</v>
      </c>
      <c r="I80" s="373"/>
      <c r="J80" s="373"/>
      <c r="K80" s="373"/>
      <c r="L80" s="373"/>
      <c r="M80" s="373"/>
      <c r="N80" s="373"/>
      <c r="O80" s="373"/>
      <c r="P80" s="373"/>
      <c r="Q80" s="373"/>
      <c r="R80" s="373"/>
      <c r="S80" s="373"/>
      <c r="T80" s="373"/>
      <c r="U80" s="373"/>
      <c r="V80" s="373"/>
      <c r="W80" s="373">
        <f>'6.melléklet I.félév telj. adat'!W80/'[6]2a_mell '!W80</f>
        <v>0.3005044966001316</v>
      </c>
      <c r="X80" s="373">
        <f>'6.melléklet I.félév telj. adat'!X80/'[6]2a_mell '!X80</f>
        <v>0.7468060394889663</v>
      </c>
      <c r="Y80" s="373"/>
      <c r="Z80" s="373"/>
      <c r="AA80" s="373"/>
      <c r="AB80" s="373"/>
      <c r="AC80" s="374">
        <f>'6.melléklet I.félév telj. adat'!AC80/'[6]2a_mell '!AC80</f>
        <v>0.3730372102084551</v>
      </c>
    </row>
    <row r="81" spans="1:29" ht="12.75">
      <c r="A81" s="391"/>
      <c r="B81" s="18" t="s">
        <v>111</v>
      </c>
      <c r="C81" s="376"/>
      <c r="D81" s="376"/>
      <c r="E81" s="376"/>
      <c r="F81" s="376">
        <f>'6.melléklet I.félév telj. adat'!F81/'[6]2a_mell '!F81</f>
        <v>0.23333333333333334</v>
      </c>
      <c r="G81" s="376"/>
      <c r="H81" s="376">
        <f>'6.melléklet I.félév telj. adat'!H81/'[6]2a_mell '!H81</f>
        <v>0.6972634514021091</v>
      </c>
      <c r="I81" s="376"/>
      <c r="J81" s="376">
        <f>'6.melléklet I.félév telj. adat'!J81/'[6]2a_mell '!J81</f>
        <v>0</v>
      </c>
      <c r="K81" s="376"/>
      <c r="L81" s="376"/>
      <c r="M81" s="376"/>
      <c r="N81" s="376"/>
      <c r="O81" s="376"/>
      <c r="P81" s="376">
        <f>'6.melléklet I.félév telj. adat'!P81/'[6]2a_mell '!P81</f>
        <v>0.763</v>
      </c>
      <c r="Q81" s="376"/>
      <c r="R81" s="376"/>
      <c r="S81" s="376"/>
      <c r="T81" s="376"/>
      <c r="U81" s="376"/>
      <c r="V81" s="376"/>
      <c r="W81" s="376">
        <f>'6.melléklet I.félév telj. adat'!W81/'[6]2a_mell '!W81</f>
        <v>0.2734913061705228</v>
      </c>
      <c r="X81" s="376">
        <f>'6.melléklet I.félév telj. adat'!X81/'[6]2a_mell '!X81</f>
        <v>0.7468060394889663</v>
      </c>
      <c r="Y81" s="376">
        <f>'6.melléklet I.félév telj. adat'!Y81/'[6]2a_mell '!Y81</f>
        <v>1</v>
      </c>
      <c r="Z81" s="376"/>
      <c r="AA81" s="376"/>
      <c r="AB81" s="376">
        <f>'6.melléklet I.félév telj. adat'!AB81/'[6]2a_mell '!AB81</f>
        <v>1.2862098872506504</v>
      </c>
      <c r="AC81" s="374">
        <f>'6.melléklet I.félév telj. adat'!AC81/'[6]2a_mell '!AC81</f>
        <v>0.6090644448905842</v>
      </c>
    </row>
    <row r="82" spans="1:29" ht="12.75">
      <c r="A82" s="23" t="s">
        <v>57</v>
      </c>
      <c r="B82" s="392" t="s">
        <v>112</v>
      </c>
      <c r="C82" s="392"/>
      <c r="D82" s="392"/>
      <c r="E82" s="392"/>
      <c r="F82" s="392"/>
      <c r="G82" s="392"/>
      <c r="H82" s="392"/>
      <c r="I82" s="392"/>
      <c r="J82" s="392"/>
      <c r="K82" s="392"/>
      <c r="L82" s="392"/>
      <c r="M82" s="392"/>
      <c r="N82" s="392"/>
      <c r="O82" s="392"/>
      <c r="P82" s="392"/>
      <c r="Q82" s="392"/>
      <c r="R82" s="392"/>
      <c r="S82" s="392"/>
      <c r="T82" s="392"/>
      <c r="U82" s="392"/>
      <c r="V82" s="392"/>
      <c r="W82" s="392"/>
      <c r="X82" s="392"/>
      <c r="Y82" s="392"/>
      <c r="Z82" s="392"/>
      <c r="AA82" s="392"/>
      <c r="AB82" s="392"/>
      <c r="AC82" s="392"/>
    </row>
    <row r="83" spans="1:29" ht="12.75">
      <c r="A83" s="391"/>
      <c r="B83" s="13" t="s">
        <v>113</v>
      </c>
      <c r="C83" s="373"/>
      <c r="D83" s="373"/>
      <c r="E83" s="373"/>
      <c r="F83" s="373"/>
      <c r="G83" s="373"/>
      <c r="H83" s="373">
        <f>'6.melléklet I.félév telj. adat'!H83/'[6]2a_mell '!H83</f>
        <v>0.3305833824395993</v>
      </c>
      <c r="I83" s="373"/>
      <c r="J83" s="373"/>
      <c r="K83" s="373"/>
      <c r="L83" s="373"/>
      <c r="M83" s="373"/>
      <c r="N83" s="373"/>
      <c r="O83" s="373"/>
      <c r="P83" s="373"/>
      <c r="Q83" s="373"/>
      <c r="R83" s="373">
        <f>'6.melléklet I.félév telj. adat'!R83/'[6]2a_mell '!R83</f>
        <v>0.495</v>
      </c>
      <c r="S83" s="373"/>
      <c r="T83" s="373"/>
      <c r="U83" s="373"/>
      <c r="V83" s="373"/>
      <c r="W83" s="373"/>
      <c r="X83" s="373"/>
      <c r="Y83" s="373"/>
      <c r="Z83" s="373"/>
      <c r="AA83" s="373"/>
      <c r="AB83" s="373"/>
      <c r="AC83" s="374">
        <f>'6.melléklet I.félév telj. adat'!AC83/'[6]2a_mell '!AC83</f>
        <v>0.36194563662374823</v>
      </c>
    </row>
    <row r="84" spans="1:29" ht="12.75">
      <c r="A84" s="391"/>
      <c r="B84" s="13" t="s">
        <v>114</v>
      </c>
      <c r="C84" s="373"/>
      <c r="D84" s="373"/>
      <c r="E84" s="373"/>
      <c r="F84" s="373"/>
      <c r="G84" s="373"/>
      <c r="H84" s="373"/>
      <c r="I84" s="373"/>
      <c r="J84" s="373"/>
      <c r="K84" s="373"/>
      <c r="L84" s="373"/>
      <c r="M84" s="373"/>
      <c r="N84" s="373"/>
      <c r="O84" s="373"/>
      <c r="P84" s="373"/>
      <c r="Q84" s="373"/>
      <c r="R84" s="373"/>
      <c r="S84" s="373"/>
      <c r="T84" s="373"/>
      <c r="U84" s="373"/>
      <c r="V84" s="373"/>
      <c r="W84" s="373"/>
      <c r="X84" s="373"/>
      <c r="Y84" s="373"/>
      <c r="Z84" s="373"/>
      <c r="AA84" s="373"/>
      <c r="AB84" s="373"/>
      <c r="AC84" s="374"/>
    </row>
    <row r="85" spans="1:29" ht="12.75">
      <c r="A85" s="391"/>
      <c r="B85" s="18" t="s">
        <v>115</v>
      </c>
      <c r="C85" s="376"/>
      <c r="D85" s="376"/>
      <c r="E85" s="376"/>
      <c r="F85" s="376"/>
      <c r="G85" s="376"/>
      <c r="H85" s="376">
        <f>'6.melléklet I.félév telj. adat'!H85/'[6]2a_mell '!H85</f>
        <v>0.3305833824395993</v>
      </c>
      <c r="I85" s="376"/>
      <c r="J85" s="376"/>
      <c r="K85" s="376"/>
      <c r="L85" s="376"/>
      <c r="M85" s="376"/>
      <c r="N85" s="376"/>
      <c r="O85" s="376"/>
      <c r="P85" s="376"/>
      <c r="Q85" s="376"/>
      <c r="R85" s="376">
        <f>'6.melléklet I.félév telj. adat'!R85/'[6]2a_mell '!R85</f>
        <v>0.495</v>
      </c>
      <c r="S85" s="376"/>
      <c r="T85" s="376"/>
      <c r="U85" s="376"/>
      <c r="V85" s="376"/>
      <c r="W85" s="376"/>
      <c r="X85" s="376"/>
      <c r="Y85" s="376"/>
      <c r="Z85" s="376"/>
      <c r="AA85" s="376"/>
      <c r="AB85" s="376"/>
      <c r="AC85" s="374">
        <f>'6.melléklet I.félév telj. adat'!AC85/'[6]2a_mell '!AC85</f>
        <v>0.36194563662374823</v>
      </c>
    </row>
    <row r="86" spans="1:29" ht="12.75">
      <c r="A86" s="24" t="s">
        <v>116</v>
      </c>
      <c r="B86" s="392" t="s">
        <v>117</v>
      </c>
      <c r="C86" s="392"/>
      <c r="D86" s="392"/>
      <c r="E86" s="392"/>
      <c r="F86" s="392"/>
      <c r="G86" s="392"/>
      <c r="H86" s="392"/>
      <c r="I86" s="392"/>
      <c r="J86" s="392"/>
      <c r="K86" s="392"/>
      <c r="L86" s="392"/>
      <c r="M86" s="392"/>
      <c r="N86" s="392"/>
      <c r="O86" s="392"/>
      <c r="P86" s="392"/>
      <c r="Q86" s="392"/>
      <c r="R86" s="392"/>
      <c r="S86" s="392"/>
      <c r="T86" s="392"/>
      <c r="U86" s="392"/>
      <c r="V86" s="392"/>
      <c r="W86" s="392"/>
      <c r="X86" s="392"/>
      <c r="Y86" s="392"/>
      <c r="Z86" s="392"/>
      <c r="AA86" s="392"/>
      <c r="AB86" s="392"/>
      <c r="AC86" s="392"/>
    </row>
    <row r="87" spans="1:29" ht="12.75">
      <c r="A87" s="479"/>
      <c r="B87" s="13" t="s">
        <v>118</v>
      </c>
      <c r="C87" s="373"/>
      <c r="D87" s="373"/>
      <c r="E87" s="373"/>
      <c r="F87" s="373"/>
      <c r="G87" s="373"/>
      <c r="H87" s="373"/>
      <c r="I87" s="373"/>
      <c r="J87" s="373"/>
      <c r="K87" s="373"/>
      <c r="L87" s="373"/>
      <c r="M87" s="373"/>
      <c r="N87" s="373"/>
      <c r="O87" s="373"/>
      <c r="P87" s="373"/>
      <c r="Q87" s="373"/>
      <c r="R87" s="373"/>
      <c r="S87" s="373"/>
      <c r="T87" s="373"/>
      <c r="U87" s="373"/>
      <c r="V87" s="373"/>
      <c r="W87" s="373"/>
      <c r="X87" s="373"/>
      <c r="Y87" s="373"/>
      <c r="Z87" s="373"/>
      <c r="AA87" s="373"/>
      <c r="AB87" s="373"/>
      <c r="AC87" s="374"/>
    </row>
    <row r="88" spans="1:29" ht="12.75">
      <c r="A88" s="479"/>
      <c r="B88" s="13" t="s">
        <v>119</v>
      </c>
      <c r="C88" s="373"/>
      <c r="D88" s="373"/>
      <c r="E88" s="373"/>
      <c r="F88" s="373"/>
      <c r="G88" s="373"/>
      <c r="H88" s="373"/>
      <c r="I88" s="373"/>
      <c r="J88" s="373"/>
      <c r="K88" s="373"/>
      <c r="L88" s="373"/>
      <c r="M88" s="373"/>
      <c r="N88" s="373"/>
      <c r="O88" s="373"/>
      <c r="P88" s="373"/>
      <c r="Q88" s="373"/>
      <c r="R88" s="373"/>
      <c r="S88" s="373"/>
      <c r="T88" s="373"/>
      <c r="U88" s="373"/>
      <c r="V88" s="373"/>
      <c r="W88" s="373"/>
      <c r="X88" s="373"/>
      <c r="Y88" s="373"/>
      <c r="Z88" s="373"/>
      <c r="AA88" s="373"/>
      <c r="AB88" s="373"/>
      <c r="AC88" s="374"/>
    </row>
    <row r="89" spans="1:29" ht="12.75">
      <c r="A89" s="479"/>
      <c r="B89" s="18" t="s">
        <v>120</v>
      </c>
      <c r="C89" s="376"/>
      <c r="D89" s="376"/>
      <c r="E89" s="376"/>
      <c r="F89" s="376"/>
      <c r="G89" s="376"/>
      <c r="H89" s="376"/>
      <c r="I89" s="376"/>
      <c r="J89" s="376"/>
      <c r="K89" s="376"/>
      <c r="L89" s="376"/>
      <c r="M89" s="376"/>
      <c r="N89" s="376"/>
      <c r="O89" s="376"/>
      <c r="P89" s="376"/>
      <c r="Q89" s="376"/>
      <c r="R89" s="376"/>
      <c r="S89" s="376"/>
      <c r="T89" s="376"/>
      <c r="U89" s="376"/>
      <c r="V89" s="376"/>
      <c r="W89" s="376"/>
      <c r="X89" s="376"/>
      <c r="Y89" s="376"/>
      <c r="Z89" s="376"/>
      <c r="AA89" s="376"/>
      <c r="AB89" s="376"/>
      <c r="AC89" s="374"/>
    </row>
    <row r="90" spans="1:29" ht="12.75">
      <c r="A90" s="11" t="s">
        <v>71</v>
      </c>
      <c r="B90" s="480"/>
      <c r="C90" s="480"/>
      <c r="D90" s="480"/>
      <c r="E90" s="480"/>
      <c r="F90" s="480"/>
      <c r="G90" s="480"/>
      <c r="H90" s="480"/>
      <c r="I90" s="480"/>
      <c r="J90" s="480"/>
      <c r="K90" s="480"/>
      <c r="L90" s="480"/>
      <c r="M90" s="480"/>
      <c r="N90" s="480"/>
      <c r="O90" s="480"/>
      <c r="P90" s="480"/>
      <c r="Q90" s="480"/>
      <c r="R90" s="480"/>
      <c r="S90" s="480"/>
      <c r="T90" s="480"/>
      <c r="U90" s="480"/>
      <c r="V90" s="480"/>
      <c r="W90" s="480"/>
      <c r="X90" s="480"/>
      <c r="Y90" s="480"/>
      <c r="Z90" s="480"/>
      <c r="AA90" s="480"/>
      <c r="AB90" s="480"/>
      <c r="AC90" s="480"/>
    </row>
    <row r="91" spans="1:29" ht="18.75" customHeight="1">
      <c r="A91" s="481"/>
      <c r="B91" s="28" t="s">
        <v>122</v>
      </c>
      <c r="C91" s="373"/>
      <c r="D91" s="373"/>
      <c r="E91" s="373"/>
      <c r="F91" s="373"/>
      <c r="G91" s="373"/>
      <c r="H91" s="373"/>
      <c r="I91" s="373"/>
      <c r="J91" s="373"/>
      <c r="K91" s="373"/>
      <c r="L91" s="373"/>
      <c r="M91" s="373"/>
      <c r="N91" s="373"/>
      <c r="O91" s="373"/>
      <c r="P91" s="373"/>
      <c r="Q91" s="373"/>
      <c r="R91" s="373"/>
      <c r="S91" s="373"/>
      <c r="T91" s="373"/>
      <c r="U91" s="373"/>
      <c r="V91" s="373"/>
      <c r="W91" s="373"/>
      <c r="X91" s="373"/>
      <c r="Y91" s="373"/>
      <c r="Z91" s="373"/>
      <c r="AA91" s="373"/>
      <c r="AB91" s="373"/>
      <c r="AC91" s="374"/>
    </row>
    <row r="92" spans="1:29" ht="22.5" customHeight="1">
      <c r="A92" s="481"/>
      <c r="B92" s="28" t="s">
        <v>123</v>
      </c>
      <c r="C92" s="373"/>
      <c r="D92" s="373"/>
      <c r="E92" s="373"/>
      <c r="F92" s="373"/>
      <c r="G92" s="373"/>
      <c r="H92" s="373"/>
      <c r="I92" s="373"/>
      <c r="J92" s="373"/>
      <c r="K92" s="373"/>
      <c r="L92" s="373"/>
      <c r="M92" s="373"/>
      <c r="N92" s="373"/>
      <c r="O92" s="373"/>
      <c r="P92" s="373"/>
      <c r="Q92" s="373"/>
      <c r="R92" s="373"/>
      <c r="S92" s="373"/>
      <c r="T92" s="373"/>
      <c r="U92" s="373"/>
      <c r="V92" s="373"/>
      <c r="W92" s="373"/>
      <c r="X92" s="373"/>
      <c r="Y92" s="373"/>
      <c r="Z92" s="373"/>
      <c r="AA92" s="373"/>
      <c r="AB92" s="373"/>
      <c r="AC92" s="374"/>
    </row>
    <row r="93" spans="1:29" ht="38.25" customHeight="1">
      <c r="A93" s="481"/>
      <c r="B93" s="370" t="s">
        <v>124</v>
      </c>
      <c r="C93" s="377"/>
      <c r="D93" s="377"/>
      <c r="E93" s="377"/>
      <c r="F93" s="377"/>
      <c r="G93" s="377"/>
      <c r="H93" s="377"/>
      <c r="I93" s="377"/>
      <c r="J93" s="377"/>
      <c r="K93" s="377"/>
      <c r="L93" s="377"/>
      <c r="M93" s="377"/>
      <c r="N93" s="377"/>
      <c r="O93" s="377"/>
      <c r="P93" s="377"/>
      <c r="Q93" s="377"/>
      <c r="R93" s="377"/>
      <c r="S93" s="377"/>
      <c r="T93" s="377"/>
      <c r="U93" s="377"/>
      <c r="V93" s="377"/>
      <c r="W93" s="377"/>
      <c r="X93" s="377"/>
      <c r="Y93" s="377"/>
      <c r="Z93" s="377"/>
      <c r="AA93" s="377"/>
      <c r="AB93" s="377"/>
      <c r="AC93" s="374"/>
    </row>
    <row r="94" spans="1:29" ht="12.75">
      <c r="A94" s="11" t="s">
        <v>76</v>
      </c>
      <c r="B94" s="392" t="s">
        <v>4</v>
      </c>
      <c r="C94" s="392"/>
      <c r="D94" s="392"/>
      <c r="E94" s="392"/>
      <c r="F94" s="392"/>
      <c r="G94" s="392"/>
      <c r="H94" s="392"/>
      <c r="I94" s="392"/>
      <c r="J94" s="392"/>
      <c r="K94" s="392"/>
      <c r="L94" s="392"/>
      <c r="M94" s="392"/>
      <c r="N94" s="392"/>
      <c r="O94" s="392"/>
      <c r="P94" s="392"/>
      <c r="Q94" s="392"/>
      <c r="R94" s="392"/>
      <c r="S94" s="392"/>
      <c r="T94" s="392"/>
      <c r="U94" s="392"/>
      <c r="V94" s="392"/>
      <c r="W94" s="392"/>
      <c r="X94" s="392"/>
      <c r="Y94" s="392"/>
      <c r="Z94" s="392"/>
      <c r="AA94" s="392"/>
      <c r="AB94" s="392"/>
      <c r="AC94" s="392"/>
    </row>
    <row r="95" spans="1:29" ht="12.75">
      <c r="A95" s="391"/>
      <c r="B95" s="13" t="s">
        <v>125</v>
      </c>
      <c r="C95" s="373"/>
      <c r="D95" s="373"/>
      <c r="E95" s="373"/>
      <c r="F95" s="373"/>
      <c r="G95" s="373"/>
      <c r="H95" s="373"/>
      <c r="I95" s="373"/>
      <c r="J95" s="373"/>
      <c r="K95" s="373"/>
      <c r="L95" s="373"/>
      <c r="M95" s="373"/>
      <c r="N95" s="373"/>
      <c r="O95" s="373"/>
      <c r="P95" s="373"/>
      <c r="Q95" s="373"/>
      <c r="R95" s="373"/>
      <c r="S95" s="373"/>
      <c r="T95" s="373"/>
      <c r="U95" s="373"/>
      <c r="V95" s="373"/>
      <c r="W95" s="373"/>
      <c r="X95" s="373"/>
      <c r="Y95" s="373"/>
      <c r="Z95" s="373"/>
      <c r="AA95" s="373"/>
      <c r="AB95" s="373"/>
      <c r="AC95" s="374"/>
    </row>
    <row r="96" spans="1:29" ht="12.75">
      <c r="A96" s="391"/>
      <c r="B96" s="13" t="s">
        <v>126</v>
      </c>
      <c r="C96" s="373"/>
      <c r="D96" s="373"/>
      <c r="E96" s="373"/>
      <c r="F96" s="373"/>
      <c r="G96" s="373"/>
      <c r="H96" s="373">
        <f>'6.melléklet I.félév telj. adat'!H96/'[6]2a_mell '!H96</f>
        <v>0.038600698929988624</v>
      </c>
      <c r="I96" s="373"/>
      <c r="J96" s="373"/>
      <c r="K96" s="373"/>
      <c r="L96" s="373"/>
      <c r="M96" s="373"/>
      <c r="N96" s="373"/>
      <c r="O96" s="373"/>
      <c r="P96" s="373"/>
      <c r="Q96" s="373"/>
      <c r="R96" s="373"/>
      <c r="S96" s="373"/>
      <c r="T96" s="373"/>
      <c r="U96" s="373"/>
      <c r="V96" s="373"/>
      <c r="W96" s="373"/>
      <c r="X96" s="373"/>
      <c r="Y96" s="373"/>
      <c r="Z96" s="373"/>
      <c r="AA96" s="373"/>
      <c r="AB96" s="373"/>
      <c r="AC96" s="374">
        <f>'6.melléklet I.félév telj. adat'!AC96/'[6]2a_mell '!AC96</f>
        <v>0.038600698929988624</v>
      </c>
    </row>
    <row r="97" spans="1:29" ht="12.75">
      <c r="A97" s="391"/>
      <c r="B97" s="18" t="s">
        <v>84</v>
      </c>
      <c r="C97" s="376"/>
      <c r="D97" s="376"/>
      <c r="E97" s="376"/>
      <c r="F97" s="376"/>
      <c r="G97" s="376"/>
      <c r="H97" s="376">
        <f>'6.melléklet I.félév telj. adat'!H97/'[6]2a_mell '!H97</f>
        <v>0.038600698929988624</v>
      </c>
      <c r="I97" s="376"/>
      <c r="J97" s="376"/>
      <c r="K97" s="376"/>
      <c r="L97" s="376"/>
      <c r="M97" s="376"/>
      <c r="N97" s="376"/>
      <c r="O97" s="376"/>
      <c r="P97" s="376"/>
      <c r="Q97" s="376"/>
      <c r="R97" s="376"/>
      <c r="S97" s="376"/>
      <c r="T97" s="376"/>
      <c r="U97" s="376"/>
      <c r="V97" s="376"/>
      <c r="W97" s="376"/>
      <c r="X97" s="376"/>
      <c r="Y97" s="376"/>
      <c r="Z97" s="376"/>
      <c r="AA97" s="376"/>
      <c r="AB97" s="376"/>
      <c r="AC97" s="374">
        <f>'6.melléklet I.félév telj. adat'!AC97/'[6]2a_mell '!AC97</f>
        <v>0.038600698929988624</v>
      </c>
    </row>
    <row r="98" spans="1:29" ht="12.75">
      <c r="A98" s="11" t="s">
        <v>81</v>
      </c>
      <c r="B98" s="392" t="s">
        <v>127</v>
      </c>
      <c r="C98" s="392"/>
      <c r="D98" s="392"/>
      <c r="E98" s="392"/>
      <c r="F98" s="392"/>
      <c r="G98" s="392"/>
      <c r="H98" s="392"/>
      <c r="I98" s="392"/>
      <c r="J98" s="392"/>
      <c r="K98" s="392"/>
      <c r="L98" s="392"/>
      <c r="M98" s="392"/>
      <c r="N98" s="392"/>
      <c r="O98" s="392"/>
      <c r="P98" s="392"/>
      <c r="Q98" s="392"/>
      <c r="R98" s="392"/>
      <c r="S98" s="392"/>
      <c r="T98" s="392"/>
      <c r="U98" s="392"/>
      <c r="V98" s="392"/>
      <c r="W98" s="392"/>
      <c r="X98" s="392"/>
      <c r="Y98" s="392"/>
      <c r="Z98" s="392"/>
      <c r="AA98" s="392"/>
      <c r="AB98" s="392"/>
      <c r="AC98" s="392"/>
    </row>
    <row r="99" spans="1:29" ht="12.75">
      <c r="A99" s="391"/>
      <c r="B99" s="13" t="s">
        <v>128</v>
      </c>
      <c r="C99" s="373"/>
      <c r="D99" s="373"/>
      <c r="E99" s="373"/>
      <c r="F99" s="373"/>
      <c r="G99" s="373"/>
      <c r="H99" s="373">
        <f>'6.melléklet I.félév telj. adat'!H99/'[6]2a_mell '!H99</f>
        <v>0</v>
      </c>
      <c r="I99" s="373"/>
      <c r="J99" s="373"/>
      <c r="K99" s="373"/>
      <c r="L99" s="373"/>
      <c r="M99" s="373"/>
      <c r="N99" s="373"/>
      <c r="O99" s="373"/>
      <c r="P99" s="373"/>
      <c r="Q99" s="373"/>
      <c r="R99" s="373"/>
      <c r="S99" s="373"/>
      <c r="T99" s="373"/>
      <c r="U99" s="373"/>
      <c r="V99" s="373"/>
      <c r="W99" s="373"/>
      <c r="X99" s="373"/>
      <c r="Y99" s="373"/>
      <c r="Z99" s="373"/>
      <c r="AA99" s="373"/>
      <c r="AB99" s="373"/>
      <c r="AC99" s="374">
        <f>'6.melléklet I.félév telj. adat'!AC99/'[6]2a_mell '!AC99</f>
        <v>0</v>
      </c>
    </row>
    <row r="100" spans="1:29" ht="12.75">
      <c r="A100" s="391"/>
      <c r="B100" s="13" t="s">
        <v>129</v>
      </c>
      <c r="C100" s="373"/>
      <c r="D100" s="373"/>
      <c r="E100" s="373"/>
      <c r="F100" s="373"/>
      <c r="G100" s="373"/>
      <c r="H100" s="373">
        <f>'6.melléklet I.félév telj. adat'!H100/'[6]2a_mell '!H100</f>
        <v>0</v>
      </c>
      <c r="I100" s="373"/>
      <c r="J100" s="373"/>
      <c r="K100" s="373"/>
      <c r="L100" s="373"/>
      <c r="M100" s="373"/>
      <c r="N100" s="373"/>
      <c r="O100" s="373"/>
      <c r="P100" s="373"/>
      <c r="Q100" s="373"/>
      <c r="R100" s="373"/>
      <c r="S100" s="373"/>
      <c r="T100" s="373"/>
      <c r="U100" s="373"/>
      <c r="V100" s="373"/>
      <c r="W100" s="373"/>
      <c r="X100" s="373"/>
      <c r="Y100" s="373"/>
      <c r="Z100" s="373"/>
      <c r="AA100" s="373"/>
      <c r="AB100" s="373"/>
      <c r="AC100" s="374">
        <f>'6.melléklet I.félév telj. adat'!AC100/'[6]2a_mell '!AC100</f>
        <v>0</v>
      </c>
    </row>
    <row r="101" spans="1:29" ht="12.75">
      <c r="A101" s="391"/>
      <c r="B101" s="13" t="s">
        <v>230</v>
      </c>
      <c r="C101" s="373"/>
      <c r="D101" s="373"/>
      <c r="E101" s="373"/>
      <c r="F101" s="373"/>
      <c r="G101" s="373"/>
      <c r="H101" s="373"/>
      <c r="I101" s="373"/>
      <c r="J101" s="373"/>
      <c r="K101" s="373"/>
      <c r="L101" s="373"/>
      <c r="M101" s="373"/>
      <c r="N101" s="373"/>
      <c r="O101" s="373"/>
      <c r="P101" s="373"/>
      <c r="Q101" s="373"/>
      <c r="R101" s="373"/>
      <c r="S101" s="373"/>
      <c r="T101" s="373"/>
      <c r="U101" s="373"/>
      <c r="V101" s="373"/>
      <c r="W101" s="373"/>
      <c r="X101" s="373"/>
      <c r="Y101" s="373"/>
      <c r="Z101" s="373"/>
      <c r="AA101" s="373"/>
      <c r="AB101" s="373"/>
      <c r="AC101" s="374"/>
    </row>
    <row r="102" spans="1:29" ht="12.75">
      <c r="A102" s="391"/>
      <c r="B102" s="18" t="s">
        <v>130</v>
      </c>
      <c r="C102" s="376"/>
      <c r="D102" s="376"/>
      <c r="E102" s="376"/>
      <c r="F102" s="376"/>
      <c r="G102" s="376"/>
      <c r="H102" s="376">
        <f>'6.melléklet I.félév telj. adat'!H102/'[6]2a_mell '!H102</f>
        <v>0</v>
      </c>
      <c r="I102" s="376"/>
      <c r="J102" s="376"/>
      <c r="K102" s="376"/>
      <c r="L102" s="376"/>
      <c r="M102" s="376"/>
      <c r="N102" s="376"/>
      <c r="O102" s="376"/>
      <c r="P102" s="376"/>
      <c r="Q102" s="376"/>
      <c r="R102" s="376"/>
      <c r="S102" s="376"/>
      <c r="T102" s="376"/>
      <c r="U102" s="376"/>
      <c r="V102" s="376"/>
      <c r="W102" s="376"/>
      <c r="X102" s="376"/>
      <c r="Y102" s="376"/>
      <c r="Z102" s="376"/>
      <c r="AA102" s="376"/>
      <c r="AB102" s="376"/>
      <c r="AC102" s="374">
        <f>'6.melléklet I.félév telj. adat'!AC102/'[6]2a_mell '!AC102</f>
        <v>0.11626274444258733</v>
      </c>
    </row>
    <row r="103" spans="1:29" ht="12.75">
      <c r="A103" s="478" t="s">
        <v>131</v>
      </c>
      <c r="B103" s="478"/>
      <c r="C103" s="374">
        <f>'6.melléklet I.félév telj. adat'!C103/'[6]2a_mell '!C103</f>
        <v>0</v>
      </c>
      <c r="D103" s="374">
        <f>'6.melléklet I.félév telj. adat'!D103/'[6]2a_mell '!D103</f>
        <v>0.6467153284671533</v>
      </c>
      <c r="E103" s="374"/>
      <c r="F103" s="374">
        <f>'6.melléklet I.félév telj. adat'!F103/'[6]2a_mell '!F103</f>
        <v>0.5676147039914183</v>
      </c>
      <c r="G103" s="374">
        <f>'6.melléklet I.félév telj. adat'!G103/'[6]2a_mell '!G103</f>
        <v>0.7333333333333333</v>
      </c>
      <c r="H103" s="374">
        <f>'6.melléklet I.félév telj. adat'!H103/'[6]2a_mell '!H103</f>
        <v>0.21407737371097885</v>
      </c>
      <c r="I103" s="374"/>
      <c r="J103" s="374">
        <f>'6.melléklet I.félév telj. adat'!J103/'[6]2a_mell '!J103</f>
        <v>0.3618126882809534</v>
      </c>
      <c r="K103" s="374">
        <f>'6.melléklet I.félév telj. adat'!K103/'[6]2a_mell '!K103</f>
        <v>0.10256410256410256</v>
      </c>
      <c r="L103" s="374">
        <f>'6.melléklet I.félév telj. adat'!L103/'[6]2a_mell '!L103</f>
        <v>0.4540634070104934</v>
      </c>
      <c r="M103" s="374"/>
      <c r="N103" s="374"/>
      <c r="O103" s="374"/>
      <c r="P103" s="374">
        <f>'6.melléklet I.félév telj. adat'!P103/'[6]2a_mell '!P103</f>
        <v>0.5783057122403861</v>
      </c>
      <c r="Q103" s="374">
        <f>'6.melléklet I.félév telj. adat'!Q103/'[6]2a_mell '!Q103</f>
        <v>0.24561403508771928</v>
      </c>
      <c r="R103" s="374">
        <f>'6.melléklet I.félév telj. adat'!R103/'[6]2a_mell '!R103</f>
        <v>0.38750587130108033</v>
      </c>
      <c r="S103" s="374"/>
      <c r="T103" s="374">
        <f>'6.melléklet I.félév telj. adat'!T103/'[6]2a_mell '!T103</f>
        <v>0.44992050874403816</v>
      </c>
      <c r="U103" s="374">
        <f>'6.melléklet I.félév telj. adat'!U103/'[6]2a_mell '!U103</f>
        <v>0.35669743078074334</v>
      </c>
      <c r="V103" s="374"/>
      <c r="W103" s="374">
        <f>'6.melléklet I.félév telj. adat'!W103/'[6]2a_mell '!W103</f>
        <v>0.32557179549902154</v>
      </c>
      <c r="X103" s="374">
        <f>'6.melléklet I.félév telj. adat'!X103/'[6]2a_mell '!X103</f>
        <v>1.1048478015783538</v>
      </c>
      <c r="Y103" s="374">
        <f>'6.melléklet I.félév telj. adat'!Y103/'[6]2a_mell '!Y103</f>
        <v>0.4954465009955018</v>
      </c>
      <c r="Z103" s="374">
        <f>'6.melléklet I.félév telj. adat'!Z103/'[6]2a_mell '!Z103</f>
        <v>0.011428571428571429</v>
      </c>
      <c r="AA103" s="374">
        <f>'6.melléklet I.félév telj. adat'!AA103/'[6]2a_mell '!AA103</f>
        <v>0.39462081128747795</v>
      </c>
      <c r="AB103" s="374">
        <f>'6.melléklet I.félév telj. adat'!AB103/'[6]2a_mell '!AB103</f>
        <v>0.49330434641502735</v>
      </c>
      <c r="AC103" s="374">
        <f>'6.melléklet I.félév telj. adat'!AC103/'[6]2a_mell '!AC103</f>
        <v>0.3018871135093793</v>
      </c>
    </row>
  </sheetData>
  <sheetProtection password="DFAB" sheet="1" selectLockedCells="1" selectUnlockedCells="1"/>
  <mergeCells count="41">
    <mergeCell ref="B1:AA1"/>
    <mergeCell ref="A2:B4"/>
    <mergeCell ref="F2:AB2"/>
    <mergeCell ref="AC2:AC4"/>
    <mergeCell ref="A5:AC5"/>
    <mergeCell ref="A7:A14"/>
    <mergeCell ref="B15:AC15"/>
    <mergeCell ref="A16:A25"/>
    <mergeCell ref="B16:AC16"/>
    <mergeCell ref="B26:AC26"/>
    <mergeCell ref="A27:A32"/>
    <mergeCell ref="B33:AC33"/>
    <mergeCell ref="A34:A39"/>
    <mergeCell ref="B40:AC40"/>
    <mergeCell ref="A41:A45"/>
    <mergeCell ref="B46:AC46"/>
    <mergeCell ref="A47:A49"/>
    <mergeCell ref="B50:AC50"/>
    <mergeCell ref="A51:A53"/>
    <mergeCell ref="B54:AC54"/>
    <mergeCell ref="A55:A58"/>
    <mergeCell ref="A59:B59"/>
    <mergeCell ref="A60:B60"/>
    <mergeCell ref="A62:B64"/>
    <mergeCell ref="F62:AB62"/>
    <mergeCell ref="AC62:AC63"/>
    <mergeCell ref="A65:AC65"/>
    <mergeCell ref="A67:A75"/>
    <mergeCell ref="B76:AC76"/>
    <mergeCell ref="A77:A81"/>
    <mergeCell ref="B82:AC82"/>
    <mergeCell ref="A83:A85"/>
    <mergeCell ref="B98:AC98"/>
    <mergeCell ref="A99:A102"/>
    <mergeCell ref="A103:B103"/>
    <mergeCell ref="B86:AC86"/>
    <mergeCell ref="A87:A89"/>
    <mergeCell ref="B90:AC90"/>
    <mergeCell ref="A91:A93"/>
    <mergeCell ref="B94:AC94"/>
    <mergeCell ref="A95:A97"/>
  </mergeCells>
  <printOptions/>
  <pageMargins left="0.7" right="0.7" top="0.75" bottom="0.75" header="0.3" footer="0.3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Kósa Erzsébet Anikó</dc:creator>
  <cp:keywords/>
  <dc:description/>
  <cp:lastModifiedBy>jegyzono</cp:lastModifiedBy>
  <cp:lastPrinted>2009-08-25T12:10:21Z</cp:lastPrinted>
  <dcterms:created xsi:type="dcterms:W3CDTF">2008-02-14T16:30:23Z</dcterms:created>
  <dcterms:modified xsi:type="dcterms:W3CDTF">2009-09-09T19:10:10Z</dcterms:modified>
  <cp:category/>
  <cp:version/>
  <cp:contentType/>
  <cp:contentStatus/>
</cp:coreProperties>
</file>